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-PC\AppData\Local\Temp\Rar$DIa0.360\"/>
    </mc:Choice>
  </mc:AlternateContent>
  <bookViews>
    <workbookView xWindow="0" yWindow="0" windowWidth="21570" windowHeight="7380" activeTab="4"/>
  </bookViews>
  <sheets>
    <sheet name="Прил. 3" sheetId="24" r:id="rId1"/>
    <sheet name="Прил 5" sheetId="33" r:id="rId2"/>
    <sheet name="Прил.6 Рез. фонд" sheetId="27" r:id="rId3"/>
    <sheet name="выравнивание Прил 7." sheetId="29" r:id="rId4"/>
    <sheet name="Прил 8. (Иные МБТ)" sheetId="30" r:id="rId5"/>
  </sheets>
  <definedNames>
    <definedName name="_xlnm._FilterDatabase" localSheetId="1" hidden="1">'Прил 5'!$A$16:$T$276</definedName>
    <definedName name="_xlnm._FilterDatabase" localSheetId="2" hidden="1">'Прил.6 Рез. фонд'!$A$11:$P$24</definedName>
    <definedName name="_xlnm.Print_Titles" localSheetId="1">'Прил 5'!$13:$15</definedName>
    <definedName name="_xlnm.Print_Titles" localSheetId="4">'Прил 8. (Иные МБТ)'!#REF!</definedName>
    <definedName name="_xlnm.Print_Titles" localSheetId="2">'Прил.6 Рез. фонд'!$A$10:$IV$11</definedName>
    <definedName name="_xlnm.Print_Area" localSheetId="3">'выравнивание Прил 7.'!$A$1:$E$41</definedName>
    <definedName name="_xlnm.Print_Area" localSheetId="1">'Прил 5'!$A$1:$I$277</definedName>
    <definedName name="_xlnm.Print_Area" localSheetId="2">'Прил.6 Рез. фонд'!$A$1:$H$37</definedName>
  </definedNames>
  <calcPr calcId="152511" iterate="1"/>
</workbook>
</file>

<file path=xl/calcChain.xml><?xml version="1.0" encoding="utf-8"?>
<calcChain xmlns="http://schemas.openxmlformats.org/spreadsheetml/2006/main">
  <c r="F59" i="24" l="1"/>
  <c r="F62" i="24" s="1"/>
  <c r="F57" i="24"/>
  <c r="F53" i="24"/>
  <c r="F48" i="24"/>
  <c r="F45" i="24"/>
  <c r="F39" i="24"/>
  <c r="F37" i="24"/>
  <c r="F32" i="24"/>
  <c r="F26" i="24"/>
  <c r="F23" i="24"/>
  <c r="F16" i="24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34" i="30" s="1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34" i="30" s="1"/>
  <c r="G34" i="30"/>
  <c r="F34" i="30"/>
  <c r="J34" i="30"/>
  <c r="I34" i="30"/>
  <c r="M34" i="30"/>
  <c r="L34" i="30"/>
  <c r="P34" i="30"/>
  <c r="O34" i="30"/>
  <c r="S34" i="30"/>
  <c r="T34" i="30" s="1"/>
  <c r="R34" i="30"/>
  <c r="V34" i="30"/>
  <c r="U34" i="30"/>
  <c r="Y34" i="30"/>
  <c r="X34" i="30"/>
  <c r="AB34" i="30"/>
  <c r="AC34" i="30" s="1"/>
  <c r="AA34" i="30"/>
  <c r="AD34" i="30"/>
  <c r="AF34" i="30" s="1"/>
  <c r="AE34" i="30"/>
  <c r="AH34" i="30"/>
  <c r="AG34" i="30"/>
  <c r="AK34" i="30"/>
  <c r="AJ34" i="30"/>
  <c r="AL34" i="30" s="1"/>
  <c r="AN34" i="30"/>
  <c r="AO34" i="30" s="1"/>
  <c r="AM34" i="30"/>
  <c r="AT34" i="30"/>
  <c r="AU34" i="30" s="1"/>
  <c r="AS34" i="30"/>
  <c r="AU32" i="30"/>
  <c r="AU31" i="30"/>
  <c r="AU30" i="30"/>
  <c r="AU29" i="30"/>
  <c r="AU26" i="30"/>
  <c r="AU25" i="30"/>
  <c r="AU24" i="30"/>
  <c r="AU23" i="30"/>
  <c r="AU22" i="30"/>
  <c r="AU21" i="30"/>
  <c r="AU18" i="30"/>
  <c r="AU17" i="30"/>
  <c r="AU16" i="30"/>
  <c r="AU14" i="30"/>
  <c r="AU12" i="30"/>
  <c r="AU11" i="30"/>
  <c r="AU10" i="30"/>
  <c r="AU33" i="30"/>
  <c r="AC25" i="30"/>
  <c r="Z32" i="30"/>
  <c r="Z26" i="30"/>
  <c r="W25" i="30"/>
  <c r="W20" i="30"/>
  <c r="W13" i="30"/>
  <c r="AF32" i="30"/>
  <c r="AF20" i="30"/>
  <c r="Q32" i="30"/>
  <c r="Q31" i="30"/>
  <c r="Q30" i="30"/>
  <c r="Q29" i="30"/>
  <c r="Q28" i="30"/>
  <c r="Q27" i="30"/>
  <c r="Q26" i="30"/>
  <c r="Q25" i="30"/>
  <c r="N20" i="30"/>
  <c r="AF22" i="30"/>
  <c r="H32" i="30"/>
  <c r="T22" i="30"/>
  <c r="AO20" i="30"/>
  <c r="AP34" i="30"/>
  <c r="AQ34" i="30"/>
  <c r="AR20" i="30"/>
  <c r="AR34" i="30" s="1"/>
  <c r="AI23" i="30"/>
  <c r="AI15" i="30"/>
  <c r="K17" i="30"/>
  <c r="H22" i="27"/>
  <c r="H21" i="27"/>
  <c r="H270" i="33"/>
  <c r="I270" i="33" s="1"/>
  <c r="G270" i="33"/>
  <c r="I273" i="33"/>
  <c r="I272" i="33"/>
  <c r="I271" i="33"/>
  <c r="H259" i="33"/>
  <c r="G259" i="33"/>
  <c r="I269" i="33"/>
  <c r="I266" i="33"/>
  <c r="I265" i="33"/>
  <c r="I264" i="33"/>
  <c r="Q34" i="30" l="1"/>
  <c r="G244" i="33"/>
  <c r="H244" i="33"/>
  <c r="I258" i="33"/>
  <c r="I250" i="33"/>
  <c r="I249" i="33"/>
  <c r="I247" i="33"/>
  <c r="I237" i="33"/>
  <c r="I226" i="33"/>
  <c r="I225" i="33"/>
  <c r="I217" i="33"/>
  <c r="G195" i="33"/>
  <c r="H195" i="33"/>
  <c r="I212" i="33"/>
  <c r="I211" i="33"/>
  <c r="I199" i="33"/>
  <c r="G186" i="33"/>
  <c r="I191" i="33"/>
  <c r="I181" i="33"/>
  <c r="I170" i="33"/>
  <c r="H135" i="33"/>
  <c r="G135" i="33"/>
  <c r="G155" i="33"/>
  <c r="H155" i="33"/>
  <c r="I147" i="33"/>
  <c r="I148" i="33"/>
  <c r="H113" i="33" l="1"/>
  <c r="G113" i="33"/>
  <c r="I134" i="33"/>
  <c r="I123" i="33"/>
  <c r="E39" i="24"/>
  <c r="E16" i="24"/>
  <c r="E26" i="24"/>
  <c r="I111" i="33"/>
  <c r="I99" i="33"/>
  <c r="I89" i="33"/>
  <c r="I86" i="33"/>
  <c r="I56" i="33"/>
  <c r="I57" i="33"/>
  <c r="I58" i="33"/>
  <c r="I59" i="33"/>
  <c r="I60" i="33"/>
  <c r="I61" i="33"/>
  <c r="I52" i="33"/>
  <c r="I53" i="33"/>
  <c r="I54" i="33"/>
  <c r="I55" i="33"/>
  <c r="I51" i="33"/>
  <c r="I50" i="33"/>
  <c r="I40" i="33"/>
  <c r="I41" i="33"/>
  <c r="I39" i="33"/>
  <c r="I36" i="33"/>
  <c r="I35" i="33"/>
  <c r="I34" i="33"/>
  <c r="I33" i="33"/>
  <c r="I32" i="33"/>
  <c r="I31" i="33"/>
  <c r="I22" i="33"/>
  <c r="I21" i="33"/>
  <c r="G58" i="24"/>
  <c r="E57" i="24"/>
  <c r="G61" i="24"/>
  <c r="E59" i="24"/>
  <c r="E53" i="24"/>
  <c r="E48" i="24"/>
  <c r="E45" i="24"/>
  <c r="E37" i="24"/>
  <c r="E32" i="24"/>
  <c r="G29" i="24"/>
  <c r="E23" i="24"/>
  <c r="G22" i="24"/>
  <c r="G21" i="24"/>
  <c r="G17" i="24"/>
  <c r="E62" i="24" l="1"/>
  <c r="G57" i="24"/>
  <c r="G39" i="24"/>
  <c r="AL23" i="30"/>
  <c r="AI34" i="30"/>
  <c r="Z34" i="30"/>
  <c r="Z12" i="30"/>
  <c r="Q14" i="30"/>
  <c r="Q12" i="30"/>
  <c r="Q13" i="30"/>
  <c r="Q11" i="30"/>
  <c r="Q10" i="30"/>
  <c r="N14" i="30"/>
  <c r="Q15" i="30"/>
  <c r="Q16" i="30"/>
  <c r="Q17" i="30"/>
  <c r="Z27" i="30"/>
  <c r="Q18" i="30"/>
  <c r="Q19" i="30"/>
  <c r="Q20" i="30"/>
  <c r="Q21" i="30"/>
  <c r="Q22" i="30"/>
  <c r="Q23" i="30"/>
  <c r="Q24" i="30"/>
  <c r="W30" i="30"/>
  <c r="N23" i="30"/>
  <c r="N28" i="30"/>
  <c r="N29" i="30"/>
  <c r="N31" i="30"/>
  <c r="N34" i="30"/>
  <c r="K19" i="30"/>
  <c r="K18" i="30"/>
  <c r="K16" i="30"/>
  <c r="K15" i="30"/>
  <c r="K14" i="30"/>
  <c r="K12" i="30"/>
  <c r="K11" i="30"/>
  <c r="K21" i="30"/>
  <c r="K22" i="30"/>
  <c r="K23" i="30"/>
  <c r="K24" i="30"/>
  <c r="K25" i="30"/>
  <c r="K26" i="30"/>
  <c r="K27" i="30"/>
  <c r="K28" i="30"/>
  <c r="K29" i="30"/>
  <c r="K31" i="30"/>
  <c r="K32" i="30"/>
  <c r="K34" i="30"/>
  <c r="H22" i="30"/>
  <c r="H33" i="30"/>
  <c r="H34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10" i="30"/>
  <c r="W34" i="30" l="1"/>
  <c r="G37" i="27" l="1"/>
  <c r="F37" i="27"/>
  <c r="H16" i="27"/>
  <c r="H17" i="27"/>
  <c r="H18" i="27"/>
  <c r="H19" i="27"/>
  <c r="H20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12" i="27"/>
  <c r="H37" i="27" l="1"/>
  <c r="I275" i="33"/>
  <c r="I260" i="33"/>
  <c r="I261" i="33"/>
  <c r="I262" i="33"/>
  <c r="I263" i="33"/>
  <c r="I267" i="33"/>
  <c r="I268" i="33"/>
  <c r="I245" i="33"/>
  <c r="I246" i="33"/>
  <c r="I248" i="33"/>
  <c r="I251" i="33"/>
  <c r="I252" i="33"/>
  <c r="I253" i="33"/>
  <c r="I254" i="33"/>
  <c r="I255" i="33"/>
  <c r="I256" i="33"/>
  <c r="I257" i="33"/>
  <c r="I244" i="33"/>
  <c r="G232" i="33"/>
  <c r="I235" i="33"/>
  <c r="I236" i="33"/>
  <c r="I238" i="33"/>
  <c r="I239" i="33"/>
  <c r="I240" i="33"/>
  <c r="I241" i="33"/>
  <c r="I242" i="33"/>
  <c r="I243" i="33"/>
  <c r="H232" i="33"/>
  <c r="G213" i="33"/>
  <c r="H213" i="33"/>
  <c r="H186" i="33"/>
  <c r="I186" i="33" s="1"/>
  <c r="I155" i="33"/>
  <c r="G66" i="33"/>
  <c r="H66" i="33"/>
  <c r="H274" i="33"/>
  <c r="G274" i="33"/>
  <c r="H17" i="33"/>
  <c r="H276" i="33" s="1"/>
  <c r="I276" i="33" s="1"/>
  <c r="G17" i="33"/>
  <c r="G276" i="33" s="1"/>
  <c r="I259" i="33" l="1"/>
  <c r="I274" i="33"/>
  <c r="I232" i="33"/>
  <c r="I66" i="33"/>
  <c r="I195" i="33"/>
  <c r="I213" i="33"/>
  <c r="I113" i="33"/>
  <c r="I135" i="33"/>
  <c r="I63" i="33" l="1"/>
  <c r="I222" i="33"/>
  <c r="I231" i="33"/>
  <c r="I18" i="33"/>
  <c r="I19" i="33"/>
  <c r="I20" i="33"/>
  <c r="I23" i="33"/>
  <c r="I24" i="33"/>
  <c r="I25" i="33"/>
  <c r="I26" i="33"/>
  <c r="I27" i="33"/>
  <c r="I28" i="33"/>
  <c r="I29" i="33"/>
  <c r="I30" i="33"/>
  <c r="I37" i="33"/>
  <c r="I38" i="33"/>
  <c r="I42" i="33"/>
  <c r="I43" i="33"/>
  <c r="I44" i="33"/>
  <c r="I45" i="33"/>
  <c r="I46" i="33"/>
  <c r="I47" i="33"/>
  <c r="I48" i="33"/>
  <c r="I49" i="33"/>
  <c r="I62" i="33"/>
  <c r="I64" i="33"/>
  <c r="I65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7" i="33"/>
  <c r="I88" i="33"/>
  <c r="I90" i="33"/>
  <c r="I91" i="33"/>
  <c r="I92" i="33"/>
  <c r="I93" i="33"/>
  <c r="I94" i="33"/>
  <c r="I95" i="33"/>
  <c r="I96" i="33"/>
  <c r="I97" i="33"/>
  <c r="I98" i="33"/>
  <c r="I100" i="33"/>
  <c r="I101" i="33"/>
  <c r="I102" i="33"/>
  <c r="I103" i="33"/>
  <c r="I104" i="33"/>
  <c r="I105" i="33"/>
  <c r="I106" i="33"/>
  <c r="I107" i="33"/>
  <c r="I108" i="33"/>
  <c r="I109" i="33"/>
  <c r="I110" i="33"/>
  <c r="I112" i="33"/>
  <c r="I114" i="33"/>
  <c r="I115" i="33"/>
  <c r="I116" i="33"/>
  <c r="I117" i="33"/>
  <c r="I118" i="33"/>
  <c r="I119" i="33"/>
  <c r="I120" i="33"/>
  <c r="I121" i="33"/>
  <c r="I122" i="33"/>
  <c r="I124" i="33"/>
  <c r="I125" i="33"/>
  <c r="I126" i="33"/>
  <c r="I127" i="33"/>
  <c r="I128" i="33"/>
  <c r="I129" i="33"/>
  <c r="I130" i="33"/>
  <c r="I131" i="33"/>
  <c r="I132" i="33"/>
  <c r="I133" i="33"/>
  <c r="I136" i="33"/>
  <c r="I137" i="33"/>
  <c r="I138" i="33"/>
  <c r="I139" i="33"/>
  <c r="I140" i="33"/>
  <c r="I141" i="33"/>
  <c r="I142" i="33"/>
  <c r="I143" i="33"/>
  <c r="I144" i="33"/>
  <c r="I145" i="33"/>
  <c r="I146" i="33"/>
  <c r="I149" i="33"/>
  <c r="I150" i="33"/>
  <c r="I151" i="33"/>
  <c r="I152" i="33"/>
  <c r="I153" i="33"/>
  <c r="I154" i="33"/>
  <c r="I156" i="33"/>
  <c r="I157" i="33"/>
  <c r="I158" i="33"/>
  <c r="I159" i="33"/>
  <c r="I160" i="33"/>
  <c r="I161" i="33"/>
  <c r="I162" i="33"/>
  <c r="I163" i="33"/>
  <c r="I164" i="33"/>
  <c r="I165" i="33"/>
  <c r="I166" i="33"/>
  <c r="I167" i="33"/>
  <c r="I168" i="33"/>
  <c r="I169" i="33"/>
  <c r="I171" i="33"/>
  <c r="I172" i="33"/>
  <c r="I173" i="33"/>
  <c r="I174" i="33"/>
  <c r="I175" i="33"/>
  <c r="I176" i="33"/>
  <c r="I177" i="33"/>
  <c r="I178" i="33"/>
  <c r="I179" i="33"/>
  <c r="I180" i="33"/>
  <c r="I182" i="33"/>
  <c r="I183" i="33"/>
  <c r="I184" i="33"/>
  <c r="I187" i="33"/>
  <c r="I188" i="33"/>
  <c r="I189" i="33"/>
  <c r="I190" i="33"/>
  <c r="I192" i="33"/>
  <c r="I193" i="33"/>
  <c r="I194" i="33"/>
  <c r="I196" i="33"/>
  <c r="I197" i="33"/>
  <c r="I198" i="33"/>
  <c r="I200" i="33"/>
  <c r="I201" i="33"/>
  <c r="I202" i="33"/>
  <c r="I203" i="33"/>
  <c r="I204" i="33"/>
  <c r="I205" i="33"/>
  <c r="I207" i="33"/>
  <c r="I208" i="33"/>
  <c r="I209" i="33"/>
  <c r="I210" i="33"/>
  <c r="I214" i="33"/>
  <c r="I215" i="33"/>
  <c r="I216" i="33"/>
  <c r="I218" i="33"/>
  <c r="I219" i="33"/>
  <c r="I220" i="33"/>
  <c r="I221" i="33"/>
  <c r="I223" i="33"/>
  <c r="I224" i="33"/>
  <c r="I227" i="33"/>
  <c r="I228" i="33"/>
  <c r="I229" i="33"/>
  <c r="I230" i="33"/>
  <c r="I233" i="33"/>
  <c r="I234" i="33"/>
  <c r="I185" i="33" l="1"/>
  <c r="I206" i="33"/>
  <c r="G18" i="24" l="1"/>
  <c r="I17" i="33" l="1"/>
  <c r="G55" i="24" l="1"/>
  <c r="G38" i="24"/>
  <c r="G37" i="24"/>
  <c r="G24" i="24"/>
  <c r="D41" i="29" l="1"/>
  <c r="A19" i="29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G60" i="24"/>
  <c r="G56" i="24"/>
  <c r="G54" i="24"/>
  <c r="G52" i="24"/>
  <c r="G51" i="24"/>
  <c r="G50" i="24"/>
  <c r="G49" i="24"/>
  <c r="G48" i="24"/>
  <c r="G47" i="24"/>
  <c r="G46" i="24"/>
  <c r="G44" i="24"/>
  <c r="G43" i="24"/>
  <c r="G42" i="24"/>
  <c r="G41" i="24"/>
  <c r="G40" i="24"/>
  <c r="G36" i="24"/>
  <c r="G35" i="24"/>
  <c r="G34" i="24"/>
  <c r="G33" i="24"/>
  <c r="G31" i="24"/>
  <c r="G30" i="24"/>
  <c r="G28" i="24"/>
  <c r="G27" i="24"/>
  <c r="G25" i="24"/>
  <c r="G20" i="24"/>
  <c r="G19" i="24"/>
  <c r="G32" i="24" l="1"/>
  <c r="G59" i="24"/>
  <c r="G53" i="24"/>
  <c r="G45" i="24"/>
  <c r="G26" i="24"/>
  <c r="G16" i="24"/>
  <c r="G23" i="24"/>
  <c r="G62" i="24" l="1"/>
  <c r="E40" i="29"/>
  <c r="E32" i="29"/>
  <c r="E27" i="29"/>
  <c r="E19" i="29"/>
  <c r="E23" i="29"/>
  <c r="E35" i="29"/>
  <c r="E33" i="29"/>
  <c r="E22" i="29"/>
  <c r="E28" i="29"/>
  <c r="E20" i="29"/>
  <c r="E30" i="29"/>
  <c r="E18" i="29"/>
  <c r="E26" i="29"/>
  <c r="E38" i="29"/>
  <c r="E34" i="29"/>
  <c r="E31" i="29"/>
  <c r="E25" i="29"/>
  <c r="E37" i="29"/>
  <c r="E17" i="29"/>
  <c r="C41" i="29"/>
  <c r="E41" i="29" s="1"/>
  <c r="E21" i="29"/>
  <c r="E24" i="29"/>
  <c r="E29" i="29"/>
  <c r="E39" i="29"/>
  <c r="E36" i="29"/>
</calcChain>
</file>

<file path=xl/sharedStrings.xml><?xml version="1.0" encoding="utf-8"?>
<sst xmlns="http://schemas.openxmlformats.org/spreadsheetml/2006/main" count="1598" uniqueCount="526">
  <si>
    <t>01</t>
  </si>
  <si>
    <t>1</t>
  </si>
  <si>
    <t>25</t>
  </si>
  <si>
    <t/>
  </si>
  <si>
    <t>Благоустройство</t>
  </si>
  <si>
    <t>Жилищно-коммунальное хозяйство</t>
  </si>
  <si>
    <t>04</t>
  </si>
  <si>
    <t>2</t>
  </si>
  <si>
    <t>30</t>
  </si>
  <si>
    <t>19990</t>
  </si>
  <si>
    <t>Реализация прочих мероприятий муниципальной программы</t>
  </si>
  <si>
    <t>10070</t>
  </si>
  <si>
    <t>Предоставление субсидий гражданам, ведущим личное подсобное хозяйство и крестьянским (фермерским) хозяйствам на возмещение части затрат по лабораторному исследованию молока и проведению ветеринарных обработок крупного рогатого скота</t>
  </si>
  <si>
    <t>10050</t>
  </si>
  <si>
    <t>10010</t>
  </si>
  <si>
    <t>10030</t>
  </si>
  <si>
    <t>02</t>
  </si>
  <si>
    <t>Проведение мероприятия, связанного с организацией ежегодного трудового соревнования среди сельскохозяйственных организаций, крестьянских (фермерских) хозяйств и работников сельского хозяйства муниципального района</t>
  </si>
  <si>
    <t>S1590</t>
  </si>
  <si>
    <t>71590</t>
  </si>
  <si>
    <t>Сельское хозяйство и рыболовство</t>
  </si>
  <si>
    <t>Национальная экономика</t>
  </si>
  <si>
    <t>7</t>
  </si>
  <si>
    <t>29</t>
  </si>
  <si>
    <t>3</t>
  </si>
  <si>
    <t>28</t>
  </si>
  <si>
    <t>Организация и проведение турниров, соревнований, спартакиад по видам спорта, участие в городских, областных турнирах</t>
  </si>
  <si>
    <t>10020</t>
  </si>
  <si>
    <t>Организация и проведение районных спортивно-культурных праздников "Праздник Севера", "Королева спорта"</t>
  </si>
  <si>
    <t>Другие вопросы в области физической культуры и спорта</t>
  </si>
  <si>
    <t>03</t>
  </si>
  <si>
    <t>Реализация прочих мероприятий ведомственной целевой программы "Функционирование сферы молодежной политики, физической культуры и спорта Омского муниципального района"</t>
  </si>
  <si>
    <t>10060</t>
  </si>
  <si>
    <t>10040</t>
  </si>
  <si>
    <t>Внедрение и реализация Всероссийского физкультурно-спортивного комплекса "Готов к труду и обороне (ГТО)</t>
  </si>
  <si>
    <t>Физическая культура</t>
  </si>
  <si>
    <t>Физическая культура и спорт</t>
  </si>
  <si>
    <t>Я</t>
  </si>
  <si>
    <t>8</t>
  </si>
  <si>
    <t>Организация мероприятий, направленных на совершенствование информационно-методического сопровождения социальной профилактики правонарушений, бытовой преступности и семейного насилия</t>
  </si>
  <si>
    <t>S0780</t>
  </si>
  <si>
    <t>70780</t>
  </si>
  <si>
    <t>Организация отдыха и оздоровления детей</t>
  </si>
  <si>
    <t>Организация и проведение районных, участие в областных, региональных, всероссийских конкурсах, соревнованиях, играх, турнирах, фестивалях и конференциях</t>
  </si>
  <si>
    <t>Организация и проведение мероприятий по вовлечению молодежи в общественную деятельность</t>
  </si>
  <si>
    <t>Организация занятости, оздоровления и отдыха подростков и молодежи</t>
  </si>
  <si>
    <t>Организация и проведение мероприятий по патриотическому воспитанию молодежи, мероприятий, направленных на профилактику асоциальных явлений в молодежной среде</t>
  </si>
  <si>
    <t>Создание информационно-пропагандистской продукции</t>
  </si>
  <si>
    <t>Молодежная политика</t>
  </si>
  <si>
    <t>Образование</t>
  </si>
  <si>
    <t>4</t>
  </si>
  <si>
    <t>10140</t>
  </si>
  <si>
    <t>Общеэкономические вопросы</t>
  </si>
  <si>
    <t>32</t>
  </si>
  <si>
    <t>70800</t>
  </si>
  <si>
    <t>Осуществление государственных полномочий по расчету и предоставлению дотаций бюджетам городских, сельских поселений Омской области, входящих в состав муниципальных районов Омской области,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</si>
  <si>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</si>
  <si>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</si>
  <si>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социальной политики</t>
  </si>
  <si>
    <t>6</t>
  </si>
  <si>
    <t>Социальное обеспечение населения</t>
  </si>
  <si>
    <t>Социальная политика</t>
  </si>
  <si>
    <t>33</t>
  </si>
  <si>
    <t>Выполнение части полномочий в сфере водоснабжения населения и водоотведения</t>
  </si>
  <si>
    <t>Коммунальное хозяйство</t>
  </si>
  <si>
    <t>10130</t>
  </si>
  <si>
    <t>10110</t>
  </si>
  <si>
    <t>Жилищное хозяйство</t>
  </si>
  <si>
    <t>05</t>
  </si>
  <si>
    <t>Организация и проведение мероприятий с участием представителей малого и среднего предпринимательства, принятие участия делегаций муниципального района в областных выставочно-ярмарочных мероприятиях и за пределами Омской области</t>
  </si>
  <si>
    <t>10080</t>
  </si>
  <si>
    <t>Другие вопросы в области национальной экономики</t>
  </si>
  <si>
    <t>Дорожное хозяйство (дорожные фонды)</t>
  </si>
  <si>
    <t>19970</t>
  </si>
  <si>
    <t>Формирование и использование средств резервных фондов</t>
  </si>
  <si>
    <t>Национальная безопасность и правоохранительная деятельность</t>
  </si>
  <si>
    <t>Приобретение вычислительной техники и программных продуктов</t>
  </si>
  <si>
    <t>Организация деятельности муниципального казенного учреждения "Единый расчетный центр" Омского муниципального района Омской области</t>
  </si>
  <si>
    <t>Организация деятельности муниципального казенного учреждения "Муниципальный архив Омского муниципального района Омской области"</t>
  </si>
  <si>
    <t>Организация деятельности муниципального казенного учреждения "Управление капитального строительства" Омского муниципального района Омской области</t>
  </si>
  <si>
    <t>Организация деятельности муниципального казенного учреждения "Хозяйственное управление Администрации Омского муниципального района Омской области"</t>
  </si>
  <si>
    <t>Выполнение части полномочий в сфере градостроительной деятельности</t>
  </si>
  <si>
    <t>31</t>
  </si>
  <si>
    <t>Ю</t>
  </si>
  <si>
    <t>Направление посредством почтовой, телефонной связи, сети "Интернет" уведомлений гражданам, обратившимся за предоставлением муниципальной услуги</t>
  </si>
  <si>
    <t>Чествование долгожителей муниципального района (поздравления с 90, 95, 100-летним юбилеями)</t>
  </si>
  <si>
    <t>Развитие просветительской работы, информационное сопровождение социальной реабилитации инвалидов</t>
  </si>
  <si>
    <t>Организация мероприятий, направленных на совершенствование мер по интеграции инвалидов в общество</t>
  </si>
  <si>
    <t>Изготовление сувенирной и печатной продукции с логотипом Омского муниципального района</t>
  </si>
  <si>
    <t>Приобретение, изготовление и распространение социальной рекламы по формированию общественного мнения, норм и стандартов демографического поведения, определенного демографического климата в обществе</t>
  </si>
  <si>
    <t>Организация районных социально-значимых мероприятий, направленных на повышение престижа семьи и семейных ценностей, повышение статуса семьи в обществе</t>
  </si>
  <si>
    <t>10100</t>
  </si>
  <si>
    <t>Прочая закупка товаров, работ и услуг для обеспечения муниципальных нужд</t>
  </si>
  <si>
    <t>Другие общегосударственные вопросы</t>
  </si>
  <si>
    <t>51202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</si>
  <si>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</si>
  <si>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</si>
  <si>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Общегосударственные вопросы</t>
  </si>
  <si>
    <t>70010</t>
  </si>
  <si>
    <t>26</t>
  </si>
  <si>
    <t>Осуществление государственных полномочий по опеке и попечительству над несовершеннолетними</t>
  </si>
  <si>
    <t>71250</t>
  </si>
  <si>
    <t>70330</t>
  </si>
  <si>
    <t>70290</t>
  </si>
  <si>
    <t>Осуществление государственных полномочий по выплате ежемесячного денежного вознаграждения опекунам (попечителям) за осуществление опеки или попечительства, приемным родителям - за осуществление обязанностей по договору о приемной семье</t>
  </si>
  <si>
    <t>70110</t>
  </si>
  <si>
    <t>Охрана семьи и детства</t>
  </si>
  <si>
    <t>Реализация прочих мероприятий ведомственной целевой программы "Функционирование системы образования Омского муниципального района Омской области"</t>
  </si>
  <si>
    <t>10170</t>
  </si>
  <si>
    <t>Организация и проведение мероприятий с участием детей-сирот и детей, оставшихся без попечения родителей, районных семинаров-совещаний с социальными педагогами, опекунами и попечителями</t>
  </si>
  <si>
    <t>Создание в муниципальных общеобразовательных организациях условий, гарантирующих доступность и качество предоставления общего образования</t>
  </si>
  <si>
    <t>Организация, проведение и награждение по итогам муниципальных конкурсов профессионального мастерства педагогов образовательных организаций муниципального района</t>
  </si>
  <si>
    <t>10090</t>
  </si>
  <si>
    <t>Развитие профессионального мастерства педагогов образовательных организаций муниципального района</t>
  </si>
  <si>
    <t>Программно-методическое и информационное обеспечение образовательного процесса в образовательных учреждениях всех типов</t>
  </si>
  <si>
    <t>Нормативно-правовое и методическое сопровождение профессионального развития педагогов</t>
  </si>
  <si>
    <t>Развитие опытно-экспериментальной и инновационной деятельности</t>
  </si>
  <si>
    <t>Обеспечение участия детей в районных и областных массовых мероприятиях и мероприятиях по профилактике и пропаганде дорожного движения</t>
  </si>
  <si>
    <t>Проведение районного конкурса на лучшую творческую работу по безопасности дорожного движения</t>
  </si>
  <si>
    <t>Другие вопросы в области образования</t>
  </si>
  <si>
    <t>Создание в образовательных организациях дополнительного образования детей условий, гарантирующих доступность и качество дополнительного образования</t>
  </si>
  <si>
    <t>Меры социальной поддержки молодых педагогов в виде единовременных и/или ежемесячных денежных выплат и выплат на строительство (приобретение) или реконструкцию жилого помещения</t>
  </si>
  <si>
    <t>Участие обучающихся образовательных организаций муниципального района в мероприятиях, проводимых районной Ассоциацией детских и молодежных общественных организаций "Наш мир"</t>
  </si>
  <si>
    <t>Дополнительное образование детей</t>
  </si>
  <si>
    <t>S0150</t>
  </si>
  <si>
    <t>Организация горячего питания обучающихся в муниципальных общеобразовательных организациях (обеспечение готовой к употреблению пищевой продукцией)</t>
  </si>
  <si>
    <t>70150</t>
  </si>
  <si>
    <t>70080</t>
  </si>
  <si>
    <t>10180</t>
  </si>
  <si>
    <t>Создание в муниципальных образовательных организациях условий, гарантирующих охрану и укрепление здоровья обучающихся</t>
  </si>
  <si>
    <t>10160</t>
  </si>
  <si>
    <t>Создание условий для укрепления и поддержания технического состояния образовательных учреждений</t>
  </si>
  <si>
    <t>Общее образование</t>
  </si>
  <si>
    <t>10120</t>
  </si>
  <si>
    <t>Создание в муниципальных дошкольных образовательных организациях условий, гарантирующих доступность и качество предоставления дошкольного образования</t>
  </si>
  <si>
    <t>Дошкольное образование</t>
  </si>
  <si>
    <t>79970</t>
  </si>
  <si>
    <t>99</t>
  </si>
  <si>
    <t>Резервный фонд Правительства Омской области</t>
  </si>
  <si>
    <t>Другие вопросы в области национальной безопасности и правоохранительной деятельности</t>
  </si>
  <si>
    <t>S1700</t>
  </si>
  <si>
    <t>08</t>
  </si>
  <si>
    <t>27</t>
  </si>
  <si>
    <t>71700</t>
  </si>
  <si>
    <t>Реализация прочих мероприятий ведомственной целевой программы "Повышение эффективности функционирования отрасли культуры Омского муниципального района"</t>
  </si>
  <si>
    <t>Другие вопросы в области культуры, кинематографии</t>
  </si>
  <si>
    <t>Организация и проведение торжественного приема Главы муниципального района, посвященного Дню пожилого человека</t>
  </si>
  <si>
    <t>S1470</t>
  </si>
  <si>
    <t>Содействие в оказании муниципальных услуг учреждениями в сфере культуры муниципальных образований Омской области в части выплаты заработной платы работникам муниципальных учреждений Омской области</t>
  </si>
  <si>
    <t>71470</t>
  </si>
  <si>
    <t>Реализация прочих мероприятий МБУ "ЦБС"</t>
  </si>
  <si>
    <t>06</t>
  </si>
  <si>
    <t>Улучшение материально - технической базы учреждений культуры</t>
  </si>
  <si>
    <t>Приобретение литературы и оформление подписки на периодические издания</t>
  </si>
  <si>
    <t>Организация мероприятий, направленных на развитие Муниципального бюджетного учреждения "Централизованная библиотечная система Омского муниципального района Омской области"</t>
  </si>
  <si>
    <t>Культура</t>
  </si>
  <si>
    <t>Культура, кинематография</t>
  </si>
  <si>
    <t>07</t>
  </si>
  <si>
    <t>Организация мероприятий, направленных на развитие Муниципального бюджетного образовательного учреждения дополнительного образования детей "Детская школа искусств Омского муниципального района Омской области"</t>
  </si>
  <si>
    <t>19980</t>
  </si>
  <si>
    <t>Руководство и управление в сфере установленных функций органов местного самоуправления</t>
  </si>
  <si>
    <t>71210</t>
  </si>
  <si>
    <t>Осуществление государственного полномочия по созданию и организации, в том числе обеспечению, деятельности муниципальных комиссий по делам несовершеннолетних и защите их прав</t>
  </si>
  <si>
    <t>Предоставление иных выплат социального характера</t>
  </si>
  <si>
    <t>Осуществление мероприятий по предоставлению доплат к пенсиям муниципальных служащих</t>
  </si>
  <si>
    <t>Пенсионное обеспечение</t>
  </si>
  <si>
    <t>Оплата взносов за капитальный ремонт общего имущества в многоквартирных домах</t>
  </si>
  <si>
    <t>70820</t>
  </si>
  <si>
    <t>Осуществление государственного полномочия по созданию административных комиссий, в том числе обеспечению их деятельности</t>
  </si>
  <si>
    <t>Исполнение судебных актов, предусматривающих взыскание денежных средств за счет казны муниципального бюджета в соответствии с законодательством</t>
  </si>
  <si>
    <t>Организация диспансеризации муниципальных служащих Администрации Омского муниципального района</t>
  </si>
  <si>
    <t>Повышение уровня охраны труда в Администрации</t>
  </si>
  <si>
    <t>Разработка и реализация плана подготовки, переподготовки и повышения квалификации муниципальных служащих Администрации</t>
  </si>
  <si>
    <t>29980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</si>
  <si>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</si>
  <si>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</si>
  <si>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</si>
  <si>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</si>
  <si>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 решению Совета Омского </t>
  </si>
  <si>
    <t>муниципального района</t>
  </si>
  <si>
    <t>от_____________ №__________</t>
  </si>
  <si>
    <t>Коды классификации расходов районного бюджета</t>
  </si>
  <si>
    <t>Сумма, рублей</t>
  </si>
  <si>
    <t>План на год</t>
  </si>
  <si>
    <t xml:space="preserve">Кассовый расход </t>
  </si>
  <si>
    <t>ИТОГО</t>
  </si>
  <si>
    <t>Исполнено</t>
  </si>
  <si>
    <t>Наименование показателя кодов бюджетной классификации расходов областного бюджета</t>
  </si>
  <si>
    <t xml:space="preserve"> </t>
  </si>
  <si>
    <t>Приложение № 3</t>
  </si>
  <si>
    <t>Раз-дел</t>
  </si>
  <si>
    <t>Под-раздел</t>
  </si>
  <si>
    <t xml:space="preserve"> рублей</t>
  </si>
  <si>
    <t>№ п/п</t>
  </si>
  <si>
    <t>Распоряжение Администрации Омского муниципального района</t>
  </si>
  <si>
    <t>Наименование получателя бюджетных средств</t>
  </si>
  <si>
    <t>Цель выделения средств</t>
  </si>
  <si>
    <t>Назначено</t>
  </si>
  <si>
    <t>Остаток</t>
  </si>
  <si>
    <t xml:space="preserve">Номер </t>
  </si>
  <si>
    <t>Дата</t>
  </si>
  <si>
    <t>Итого</t>
  </si>
  <si>
    <t>Приложение № 6</t>
  </si>
  <si>
    <t>Процент исполнения</t>
  </si>
  <si>
    <t>Всего</t>
  </si>
  <si>
    <t>муниципального района Омской области</t>
  </si>
  <si>
    <t>от __________________  № ________</t>
  </si>
  <si>
    <t>рублей</t>
  </si>
  <si>
    <t>Наименование поселений Омского муниципального района Омской области</t>
  </si>
  <si>
    <t xml:space="preserve">Выравнивание бюджетной обеспеченности поселений из районного фонда финансовой поддержки </t>
  </si>
  <si>
    <t>годовой план</t>
  </si>
  <si>
    <t>кассовое исполнение</t>
  </si>
  <si>
    <t>процент исполнения</t>
  </si>
  <si>
    <t>Андреевское</t>
  </si>
  <si>
    <t>Ачаирское</t>
  </si>
  <si>
    <t>Богословское</t>
  </si>
  <si>
    <t>Дружинское</t>
  </si>
  <si>
    <t>Иртышское</t>
  </si>
  <si>
    <t>Калининское</t>
  </si>
  <si>
    <t>Ключевское</t>
  </si>
  <si>
    <t>Комсомольское</t>
  </si>
  <si>
    <t>Красноярское</t>
  </si>
  <si>
    <t>Лузинское</t>
  </si>
  <si>
    <t>Магистральное</t>
  </si>
  <si>
    <t>Морозовское</t>
  </si>
  <si>
    <t>Надеждинское</t>
  </si>
  <si>
    <t>Новоомское</t>
  </si>
  <si>
    <t>Новотроицкое</t>
  </si>
  <si>
    <t>Омское</t>
  </si>
  <si>
    <t>Петровское</t>
  </si>
  <si>
    <t>Покровское</t>
  </si>
  <si>
    <t>Пушкинское</t>
  </si>
  <si>
    <t>Розовское</t>
  </si>
  <si>
    <t>Ростовкинское</t>
  </si>
  <si>
    <t>Троицкое</t>
  </si>
  <si>
    <t>Усть-Заостровское</t>
  </si>
  <si>
    <t>Чернолучинское</t>
  </si>
  <si>
    <t>Приложение № 8</t>
  </si>
  <si>
    <t>Рублей</t>
  </si>
  <si>
    <t>Андреевское сельское поселение</t>
  </si>
  <si>
    <t>Ачаирское сельское поселение</t>
  </si>
  <si>
    <t>Богословское сельское поселение</t>
  </si>
  <si>
    <t>Дружинское сельское поселение</t>
  </si>
  <si>
    <t>Иртышское сельское поселение</t>
  </si>
  <si>
    <t>Калининское сельское поселение</t>
  </si>
  <si>
    <t>Ключевское сельское поселение</t>
  </si>
  <si>
    <t>Комсомольское сельское поселение</t>
  </si>
  <si>
    <t>Красноярское сельское поселение</t>
  </si>
  <si>
    <t>Лузинское сельское поселение</t>
  </si>
  <si>
    <t>Магистральное сельское поселение</t>
  </si>
  <si>
    <t>Морозовское сельское поселение</t>
  </si>
  <si>
    <t>Надеждинское сельское поселение</t>
  </si>
  <si>
    <t>Новоомское сельское поселение</t>
  </si>
  <si>
    <t>Новотроицкое сельское поселение</t>
  </si>
  <si>
    <t>Омское сельское поселение</t>
  </si>
  <si>
    <t>Петровское сельское поселение</t>
  </si>
  <si>
    <t>Покровское сельское поселение</t>
  </si>
  <si>
    <t>Пушкинское сельское поселение</t>
  </si>
  <si>
    <t>Розовское сельское поселение</t>
  </si>
  <si>
    <t>Ростовкинское сельское поселение</t>
  </si>
  <si>
    <t>Троицкое сельское поселение</t>
  </si>
  <si>
    <t>Усть-Заостровское сельское поселение</t>
  </si>
  <si>
    <t>Чернолучинское городское поселение</t>
  </si>
  <si>
    <t>Наименование показателя</t>
  </si>
  <si>
    <t>35</t>
  </si>
  <si>
    <t>Другие вопросы в области жилищно-коммунального хозяйства</t>
  </si>
  <si>
    <t>34</t>
  </si>
  <si>
    <t>E1</t>
  </si>
  <si>
    <t>70100</t>
  </si>
  <si>
    <t>S0100</t>
  </si>
  <si>
    <t>Приобретение, изготовление и распространение социальной рекламы по формированию здорового образа жизни, профилактике социально-значимых заболеваний и заболеваний, представляющих опасность для окружающих</t>
  </si>
  <si>
    <t>Возмещение части затрат организациям, индивидуальным предпринимателям, осуществляющим переработку и (или) производство сельскохозяйственной продукции, на переподготовку и повышение квалификации руководителей, специалистов и рабочих массовых профессий</t>
  </si>
  <si>
    <t>Предоставление субсидий на финансовое обеспечение (возмещение) затрат, и (или) фактически понесенных затрат юридическим лицам, осуществляющим оказание услуг по теплоснабжению населения</t>
  </si>
  <si>
    <t>Обеспечение деятельности бюджетного учреждения</t>
  </si>
  <si>
    <t>Предоставление СОНКО информационной и консультационной поддержки</t>
  </si>
  <si>
    <t>Охрана окружающей среды</t>
  </si>
  <si>
    <t>Другие вопросы в области охраны окружающей среды</t>
  </si>
  <si>
    <t>Массовый спорт</t>
  </si>
  <si>
    <t>Уменьшение времени реагирования органов управления всех уровней при возникновении (угрозе) чрезвычайной ситуации</t>
  </si>
  <si>
    <t>Реализация мероприятий по обеспечению жильем молодых семей (предоставление молодым семьям социальных выплат на приобретение или строительство жилья, в том числе на уплату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дома)</t>
  </si>
  <si>
    <t>Организация и проведение конкурса "Лучший социальный проект"</t>
  </si>
  <si>
    <t>Стимулирование и поддержка организационной работы первичных организаций Омского районного отделения Омской областной общественной организации ветеранов (пенсионеров), выявления и распространения существующего передового опыта</t>
  </si>
  <si>
    <t>Стимулирование и поддержка организационной работы первичных организаций Омской местной организации Омской областной организации Общероссийской общественной организации "Всероссийское общество инвалидов", выявления и распространения существующего передового опыта</t>
  </si>
  <si>
    <t>Развитие, стимулирование и поддержка деятельности первичных организаций Омского районного отделения Омского областного отделения общественной организации "Союз женщин России" по пропаганде ценностей семьи, материнства и отцовства, формированию ответственности у родителей за воспитание своих детей, охрану и защиту прав детей и подростков</t>
  </si>
  <si>
    <t>Разработка документов территориального планирования и градостроительного зонирования (в том числе внесение изменений), включая подготовку документации для внесения сведений о границах населенных пунктов и границах территориальных зон в Единый государственный реестр недвижимости</t>
  </si>
  <si>
    <t>Содержание и сохранение объектов недвижимости, являющихся собственностью Омского муниципального района, не закрепленных на праве оперативного управления, хозяйственного ведения, в том числе путем капитального ремонта, переоборудования и других улучшений строительных конструкций либо снос таких объектов</t>
  </si>
  <si>
    <t>Создание мест (площадок) накопления твердых коммунальных отходов и (или) на приобретение контейнеров (бункеров)</t>
  </si>
  <si>
    <t>S0300</t>
  </si>
  <si>
    <t>Приобретение и установка локальных станций очистки воды, оборудования для очистки и доочистки воды в городских и сельских поселениях Омской области</t>
  </si>
  <si>
    <t>70300</t>
  </si>
  <si>
    <t>Участие команды муниципального района в областных сельских спортивно-культурных праздниках "Праздник Севера", "Королева спорта", награждение спортсменов , занявших призовые места и подготовивших их тренеров, организация и проведение учебно-тренировочных сборов по летним и зимним видам спорта</t>
  </si>
  <si>
    <t>S0750</t>
  </si>
  <si>
    <t>Капитальный ремонт и материально-техническое оснащение объектов, находящихся в муниципальной собственности, а также муниципальных учреждений</t>
  </si>
  <si>
    <t>70750</t>
  </si>
  <si>
    <t>Оборудование объектов, находящихся в ведении Омского муниципального района Омской области, средствами антитеррористической защищенности</t>
  </si>
  <si>
    <t>S2230</t>
  </si>
  <si>
    <t>72230</t>
  </si>
  <si>
    <t>Участие в организации временного трудоустройства несовершеннолетних граждан</t>
  </si>
  <si>
    <t>На выполнение части полномочий в области обращения с твердыми коммунальными отходами</t>
  </si>
  <si>
    <t>Организация и проведение ежегодного конкурса среди субъектов малого и среднего предпринимательства Омской области в сфере развития предпринимательства</t>
  </si>
  <si>
    <t>Обеспечение организации дополнительного образования детей в муниципальных организациях дополнительного образования, осуществления финансово-экономического, хозяйственного, учебно-методического, информационно-кадрового сопровождения муниципальных образовательных организаций</t>
  </si>
  <si>
    <t>Организация и осуществление мероприятий по работе с детьми и молодежью в каникулярное время</t>
  </si>
  <si>
    <t>S0101</t>
  </si>
  <si>
    <t>Обеспечение функционирования модели персонифицированного финансирования дополнительного образования детей</t>
  </si>
  <si>
    <t>L3042</t>
  </si>
  <si>
    <t>53032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</si>
  <si>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</si>
  <si>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10220</t>
  </si>
  <si>
    <t>Меры поддержки гражданам, заключившим договор о целевом обучении с Комитетом по образованию Администрации Омского муниципального района Омской области</t>
  </si>
  <si>
    <t>10210</t>
  </si>
  <si>
    <t>Обеспечение бесплатным питанием лиц с ограниченными возможностями здоровья, обучающихся по основным общеобразовательным программам в муниципальных общеобразовательных организациях Омского муниципального района Омской области</t>
  </si>
  <si>
    <t>Софинансирование расходов муниципальных образований Омской области в сфере культуры в целях обеспечения гарантий по оплате труда, предусмотренных трудовым законодательством и иными нормативными правовыми актами Российской Федерации, содержащими нормы трудового права</t>
  </si>
  <si>
    <t>Расходы муниципальных образований Омской области в сфере культуры в целях обеспечения гарантий по оплате труда, предусмотренных трудовым законодательством и иными нормативными правовыми актами Российской Федерации, содержащими нормы трудового права</t>
  </si>
  <si>
    <t>Приспособление входных групп, лестниц, путей движения внутри зданий, зон оказания услуг, санитарно-гигиенических помещений, установку пандусов, оснащение зданий и сооружений системами противопожарной сигнализации и оповещения с дублирующими световыми устройствами, информационными табло</t>
  </si>
  <si>
    <t>Реализация прочих мероприятий МБУ "ЦКС" и МБУ "Сибирский РДК"</t>
  </si>
  <si>
    <t>Разработка проектно-сметной документации, включая проведение инженерно-геологических, инженерно-геодезических и инженерно-экологических изысканий для строительства филиала МБУ ЦКС</t>
  </si>
  <si>
    <t>Организация диспансеризации работников структурных подразделений Администрации Омского муниципального района, занимающих должности, не относящиеся к должностям муниципальной службы</t>
  </si>
  <si>
    <t>Приложение № 5</t>
  </si>
  <si>
    <t>Код целевой статьи расходов</t>
  </si>
  <si>
    <t>Муниципальная программа Омского муниципального района Омской области "Обеспечение граждан транспортными и коммунальными услугами, энергосбережение и повышение энергетической эффективности в Омском муниципальном районе Омской области"</t>
  </si>
  <si>
    <t>Муниципальная программа Омского муниципального района Омской области "Развитие образования в Омском муниципальном районе Омской области"</t>
  </si>
  <si>
    <t>Муниципальная программа Омского муниципального района Омской области "Развитие культуры в Омском муниципальном районе Омской области"</t>
  </si>
  <si>
    <t>Муниципальная программа Омского муниципального района Омской области "Новое поколение"</t>
  </si>
  <si>
    <t>Муниципальная программа Омского муниципального района Омской области "Социально-демографическое развитие Омского муниципального района Омской области"</t>
  </si>
  <si>
    <t>Муниципальная программа Омского муниципального района Омской области "Развитие экономического потенциала в Омском муниципальном районе Омской области"</t>
  </si>
  <si>
    <t>Муниципальная программа Омского муниципального района Омской области "Совершенствование муниципального управления в Омском муниципальном районе Омской области"</t>
  </si>
  <si>
    <t>Муниципальная программа Омского муниципального района Омской области "Управление муниципальными финансами и развитие системы межбюджетных отношений в Омском муниципальном районе Омской области"</t>
  </si>
  <si>
    <t>Муниципальная программа Омского муниципального района Омской области "Повышение эффективности управления собственностью Омского муниципального района Омской области"</t>
  </si>
  <si>
    <t>Муниципальная программа Омского муниципального района Омской области "Развитие сельского хозяйства Омского муниципального района Омской области"</t>
  </si>
  <si>
    <t>Муниципальная программа Омского муниципального района Омской области "Обеспечение общественной безопасности на территории Омского муниципального района Омской области"</t>
  </si>
  <si>
    <t>Непрограммные расходы</t>
  </si>
  <si>
    <t>Предоставление иных межбюджетных трансфертов, передаваемых из бюджета Омского муниципального района бюджетам поселений Омского муниципального района по результатам мониторинга эффективности содействия развитию территории органами местного самоуправления поселений Омского муниципального района</t>
  </si>
  <si>
    <t>Обеспечение проведения на территории поселений работ (оказание услуг), являющихся социально значимыми, в сфере физической культуры и спорта</t>
  </si>
  <si>
    <t>Обеспечение проведения на территории поселений работ (оказание услуг), являющихся социально значимыми, в сфере культуры и кинематографии</t>
  </si>
  <si>
    <t>Обеспечение проведения на территории поселений работ (оказание услуг), являющихся социально значимыми, в сфере благоустройства</t>
  </si>
  <si>
    <t>Обеспечение проведения на территории поселений работ (оказание услуг) по формированию, развитию и содержанию муниципальной собственности</t>
  </si>
  <si>
    <t>Водное хозяйство</t>
  </si>
  <si>
    <t>0</t>
  </si>
  <si>
    <t>00</t>
  </si>
  <si>
    <t>00000</t>
  </si>
  <si>
    <t>Организация и проведение районных мероприятий интеллектуальной направленности с обучающимися образовательных учреждений</t>
  </si>
  <si>
    <t>Организация и проведение районных мероприятий творческой направленности с обучающимися образовательных учреждений</t>
  </si>
  <si>
    <t>Организация и проведение районных мероприятий физкультурно-спортивной направленности с обучающимися образовательных учреждений</t>
  </si>
  <si>
    <t>Обеспечение участия обучающихся в мероприятиях регионального и Всероссийского уровня</t>
  </si>
  <si>
    <t>Проведение фестиваля "Неиссякаемый родник", других районных мероприятий и мероприятий, направленных на сохранение, возрождение и развитие народных художественных промыслов и ремесел</t>
  </si>
  <si>
    <t>Организация и проведение мероприятий с привлечением профессиональных артистов и творческих коллективов Российской Федерации</t>
  </si>
  <si>
    <t>Подготовка стационарных муниципальных детских оздоровительных лагерей</t>
  </si>
  <si>
    <t>L4970</t>
  </si>
  <si>
    <t>Предоставление субсидий субъектам малого и среднего предпринимательства на финансовое возмещение части затрат по оплате коммунальных платежей (за потребленные электроэнергию, теплоснабжение, газоснабжение, водоснабжение и водоотведение)</t>
  </si>
  <si>
    <t>Предоставление субсидий субъектам малого и среднего предпринимательства на финансовое возмещение части затрат по оплате за арендованные земельные участки, недвижимое имущество</t>
  </si>
  <si>
    <t>Предоставление субсидий субъектам малого и среднего предпринимательства на финансовое возмещение части затрат на приобретение основных средств, используемых для уставной деятельности</t>
  </si>
  <si>
    <t>Предоставление грантов в форме субсидий начинающим субъектам малого предпринимательства Омского муниципального района Омской области</t>
  </si>
  <si>
    <t>Изготовление, демонтаж, монтаж и транспортировка информационных щитов (рекламных конструкций), аренда, размещение и распространение рекламных материалов</t>
  </si>
  <si>
    <t>55490</t>
  </si>
  <si>
    <t>12010</t>
  </si>
  <si>
    <t>12020</t>
  </si>
  <si>
    <t>12030</t>
  </si>
  <si>
    <t>12040</t>
  </si>
  <si>
    <t>Проведение оценки рыночной стоимости (размера годовой арендной платы) земельных участков, вовлекаемых в сделки</t>
  </si>
  <si>
    <t>Проведение оценки рыночной стоимости (размера годовой арендной платы) объектов собственности муниципального района, вовлекаемых в сделки</t>
  </si>
  <si>
    <t>Осуществление отдельных государственных полномочий Омской области по организации мероприятий при осуществлении деятельности по обращению с животными, которые не имеют владельцев, а также с животными, владельцы которых не известны, на территории города Омска и территориях муниципальных районов Омской области</t>
  </si>
  <si>
    <t>72320</t>
  </si>
  <si>
    <t>Организация сбора, транспортирования и захоронения твердых коммунальных отходов, а также ликвидацию объектов размещения твердых коммунальных отходов на территории Омской области</t>
  </si>
  <si>
    <t>Увеличение доли жителей района, участвующих в деятельности добровольных формирований населения по охране общественного порядка</t>
  </si>
  <si>
    <t>Оснащение системами видеонаблюдения общественных мест, наиболее подверженных криминогенной обстановке</t>
  </si>
  <si>
    <t>Обеспечение общественной безопасности при проведении массовых мероприятий</t>
  </si>
  <si>
    <t>Обеспечение работников Администрации Омского муниципального района Омской области средствами защиты органов дыхания и медицинскими средствами</t>
  </si>
  <si>
    <t>Всего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</si>
  <si>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</si>
  <si>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Актуализация Схемы теплоснабжения сельских поселений Омского муниципального района Омской области</t>
  </si>
  <si>
    <t>Строительство и реконструкция магистральных, поселковых и внутриквартальных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</si>
  <si>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11510</t>
  </si>
  <si>
    <t>Финансовое обеспечение затрат, связанных с погашением задолженности перед поставщиками топливно-энергетических ресурсов организациям коммунального комплекса, осуществляющим регулируемый вид деятельности в сфере теплоснабжения на территории муниципальных районов, городских и сельских поселений Омской области</t>
  </si>
  <si>
    <t>71560</t>
  </si>
  <si>
    <t>S1560</t>
  </si>
  <si>
    <t>71890</t>
  </si>
  <si>
    <t>S1890</t>
  </si>
  <si>
    <t>F5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</si>
  <si>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обеспечению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законодательством</t>
  </si>
  <si>
    <t>Осуществление государственных полномочий по выплате компенсации платы, взимаемой с родителей (законных представителей) за присмотр и уход за детьми, посещающими муниципальные образовательные организации, реализующие образовательную программу дошкольного образования</t>
  </si>
  <si>
    <t>Осуществление государственных полномочий по предоставлению мер социальной поддержки приемным семьям, приемным детям, достигшим возраста восемнадцати лет, обучающимся по очной форме обучения в общеобразовательных организациях</t>
  </si>
  <si>
    <t>Материально-техническое оснащение муниципальных образовательных организаций</t>
  </si>
  <si>
    <t>70990</t>
  </si>
  <si>
    <t>Осуществление государственных полномочий по предоставлению мер социальной поддержки опекунам (попечителям) детей, оставшихся без попечения родителей, в том числе детей-сирот, подопечным детям, достигшим возраста восемнадцати лет, обучающимся по очной форме обучения в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</si>
  <si>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Российиской Федерации "Развития образования", утвержденной постановлением Правительства Российской Федерации от 26 декабря 2017 года № 1642)</t>
  </si>
  <si>
    <t>S0990</t>
  </si>
  <si>
    <t>Предоставление дополнительных мер социальной поддержки членам семей граждан, постоянно проживающих на территории Омской области, призванных военными комиссариатами муниципальных образований Омской области на военную службу по мобилизации в соответствии с Указом Президента Российской Федерации от 21 сентября 2022 года № 647 «Об объявлении частичной мобилизации в Российской Федерации»</t>
  </si>
  <si>
    <t>72550</t>
  </si>
  <si>
    <t>S2550</t>
  </si>
  <si>
    <t>Ремонт и (или) материально-техническое оснащение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</si>
  <si>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72110</t>
  </si>
  <si>
    <t>S2110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</si>
  <si>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</si>
  <si>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EВ</t>
  </si>
  <si>
    <t>Вручение профессиональных призов, премий, наград и получение выплат</t>
  </si>
  <si>
    <t>Государственная поддержка отрасли культуры (комплектование книжных фондов общедоступных (публичных) библиотек муниципальных образований Омской области)</t>
  </si>
  <si>
    <t>L519Б</t>
  </si>
  <si>
    <t>Проведение независимой оценки качества условий оказания услуг организациями в сфере культуры</t>
  </si>
  <si>
    <t>Устранение нарушений пожарной безопасности в муниципальных учреждениях культуры Омского района</t>
  </si>
  <si>
    <t>Организация и проведение торжественного приема Главы муниципального района, посвященного Дню медицинского работника</t>
  </si>
  <si>
    <t>Организация спортивных мероприятий, занятий физической культурой и спортом для инвалидов</t>
  </si>
  <si>
    <t>Организация чествования ветеранов Великой Отечественной войны в рамках мероприятий, посвященных Победе в Великой Отечественной войне 1941-1945 гг.</t>
  </si>
  <si>
    <t>Организация и проведение торжественного приема Главы муниципального района, посвященного Дню социального работника</t>
  </si>
  <si>
    <t>Организация оздоровления и отдыха подростков и молодежи, организация занятости несовершеннолетних, находящихся в трудной жизненной ситуации</t>
  </si>
  <si>
    <t>Оказание финансовой поддержки социально ориентированных некоммерческим организациям</t>
  </si>
  <si>
    <t>71240</t>
  </si>
  <si>
    <t>S1240</t>
  </si>
  <si>
    <t>Поощрение муниципальной управленческой команды Омской области за достижение Омской областью в 2021 году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Федерации, указанных в пункте 10 Правил распределения в 2022 году между субъектами Российской Федерации дотаций (грантов) в форме межбюджетных трансфертов на основе достигнутых ими за отчетный период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Федерации, утвержденных постановлением Правительства Российской Федерации от 9 июня 2022 года № 1050</t>
  </si>
  <si>
    <t>Обеспечение проведения на территории поселений работ (оказание услуг) по строительству, реконструкции автомобильных дорог общего пользования местного значения</t>
  </si>
  <si>
    <t>12050</t>
  </si>
  <si>
    <t>Капитальный ремонт платины № 1 на ручье Новоомская балка в пос. Новоомский</t>
  </si>
  <si>
    <t>Реализация государственных программ субъектов Российской Федерации в области использования и охраны водных объектов (предоставление субсидий местным бюджетам на капитальный ремонт гидротехнических сооружений, находящихся в муниципальной собственности)</t>
  </si>
  <si>
    <t>L0651</t>
  </si>
  <si>
    <t>Оказание единовременной материальной помощи гражданам, имущество которых пострадало в результате пожара</t>
  </si>
  <si>
    <t>Наименование поселения</t>
  </si>
  <si>
    <t>Приложение № 7</t>
  </si>
  <si>
    <t>Расходы бюджета Омского муниципального района Омской области за 2023 год по разделам и подразделам классификации расходов бюджетов Российской Федерации</t>
  </si>
  <si>
    <t xml:space="preserve">Расходы бюджета Омского муниципального района Омской области за 2023 год по целевым статьям (муниципальным программам и непрограммным направлениям деятельности) </t>
  </si>
  <si>
    <t>Расходы районного бюджета, осуществляемые за счет средств резервного фонда Администрации Омского муниципального района Омской области за 2023 год</t>
  </si>
  <si>
    <t>Информация о предоставлении дотаций на выравнивание бюджетной обеспеченности поселений Омского муниципального района Омской области за 2023 год</t>
  </si>
  <si>
    <t>Информация о предоставлении иных межбюджетных трансфертов бюджетам поселений Омского муниципального района Омской области за 2023 год</t>
  </si>
  <si>
    <t>Прочие межбюджетные трансферты общего характера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</si>
  <si>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</si>
  <si>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</si>
  <si>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Ремонт водозаборной скважины с. Мельничное Дружинского сельского поселения Омского муниципального района Омской области</t>
  </si>
  <si>
    <t>Выполнение работ по подготовке проектной документации и выполнение инженерных изысканий по объекту "Строительство водопроводных сетей с. Морозовка - п. Октябрьский Калининского сельского поселения Омского муниципального района Омской области"</t>
  </si>
  <si>
    <t>Строительство водопроводных сетей с. Морозовка - п. Октябрьский Калининского сельского поселения Омского муниципального района Омской области</t>
  </si>
  <si>
    <t>Авторский надзор по объекту "Строительство водопроводных сетей с. Морозовка - п. Октябрьский Калининского сельского поселения Омского муниципального района Омской области".</t>
  </si>
  <si>
    <t>Ремонт водозаборной скважины в с. Петровка Петровского сельского поселения Омского муниципального района Омской области</t>
  </si>
  <si>
    <t>Приобретение и установка теплотехнического оборудования теплотехнического назначения (газораспределяющее оборудование) на котельную по ул. Титова 46 в п. Новоомский Омского района Омской области</t>
  </si>
  <si>
    <t>Приобретение и установка теплотехнического оборудования теплотехнического назначения (котел) на котельную по ул. Садовая, 4В в п. Новоомский Омского района Омской области</t>
  </si>
  <si>
    <t>Приобретение и установка теплотехнического оборудования теплотехнического назначения (газораспределяющее оборудование) на котельную по ул. Омская 16 Б в с. Троицкое Омского района Омской области</t>
  </si>
  <si>
    <t>Осуществление полномочий по организации водоснабжения населения и водоотведения</t>
  </si>
  <si>
    <t>Приобретение и (или) установка (монтаж) технологического оборудования, трубной продукции теплотехнического и водохозяйственного назначения</t>
  </si>
  <si>
    <t>S1120</t>
  </si>
  <si>
    <t>Ремонт водозаборных скважин</t>
  </si>
  <si>
    <t>К7020</t>
  </si>
  <si>
    <t>S1780</t>
  </si>
  <si>
    <t>Проектирование, строительство, реконструкция (модернизация), капитальный ремонт объектов коммунальной инфраструктуры (в сферах теплоснабжения, водоснабжения и водоотведения)</t>
  </si>
  <si>
    <t xml:space="preserve">Проектирование, строительство, реконструкция (модернизация), капитальный ремонт объектов коммунальной инфраструктуры (в сферах теплоснабжения, водоснабжения и водоотведения)
</t>
  </si>
  <si>
    <t>Приобретение теплотехнического оборудования для перевода населения, отключаемого от централизованных систем теплоснабжения, на индивидуальное отопление</t>
  </si>
  <si>
    <t>Предоставление субсидий на финансовое обеспечение (возмещение) затрат, и (или) фактически понесенных затрат юридическим лицам, осуществляющим оказание услуг по водоснабжению и водоотведению населения</t>
  </si>
  <si>
    <t>Финансовое обеспечение затрат, связанных с погашением задолженности перед поставщиками топливно-энергетических ресурсов организаций коммунального комплекса, осуществляющих регулированный вид деятельности в сфере теплоснабжения на территории Омского муниципального района Омской области</t>
  </si>
  <si>
    <t>Строительство и реконструкция (модернизация) объектов питьевого водоснабжения (строительство и реконструкция магистральных, поселковых и внутриквартальных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собственности)</t>
  </si>
  <si>
    <t>Строительный контроль по объекту "Ремонт автомобильной дороги от трассы Омск-Андреевка № 52 ОМПЗ-Н-334 до СНТ "Нефтяник-2"</t>
  </si>
  <si>
    <t>Строительный контроль по объекту "Ремонт автомобильной дороги от Русско-Полянского тракта до СНТ "Радуга", расположенной по адресу: Омская область, Омский район, п. Новоомский"</t>
  </si>
  <si>
    <t>Реконструкция автомобильной дороги, расположенной по адресу: Омская область, Омский район, от въезда на ул. Железнодорожная п. Горячий Ключ до СНТ «Яблонька», инвентарный номер: 90000790</t>
  </si>
  <si>
    <t>Содержание, ремонт, капитальный ремонт и реконструкция дорог, находящихся на территории муниципального района</t>
  </si>
  <si>
    <t>S2500</t>
  </si>
  <si>
    <t>S0640</t>
  </si>
  <si>
    <t>S0050</t>
  </si>
  <si>
    <t>Авторский надзор за выполнением работ по реконструкции объекта: "Реконструкция межпоселковой дороги от трассы Омск-Черлак до д. Покрово-Иртышское Комсомольского сельского поселения"</t>
  </si>
  <si>
    <t>Ремонт автомобильной дороги от Муромцевского тракта до с. Петровка</t>
  </si>
  <si>
    <t>Корректировка проектной сметной документации объекта: «Реконструкция межпоселковой дороги от трассы Омск-Черлак до д. Покрово-Иртышское Комсомольского сельского поселения</t>
  </si>
  <si>
    <t>Ремонт межпоселковой дороги от кладбища п. Ключи до ж. д. переезда с. Харино Ключевского СП Омского района Омской области</t>
  </si>
  <si>
    <t>Строительство,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</si>
  <si>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</t>
  </si>
  <si>
    <t>Капитальный ремонт, ремонт автомобильных дорог общего пользования к садоводческим, огородническим некоммерческим организациям</t>
  </si>
  <si>
    <t>Повышение квалификации и (или) прохождение профессиональной переподготовки педагогических работников организаций дополнительного образования детей</t>
  </si>
  <si>
    <t>Ремонт зданий, установка систем и оборудования пожарной и общей безопасности в муниципальных образовательных организациях</t>
  </si>
  <si>
    <t>S0040</t>
  </si>
  <si>
    <t>E2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</si>
  <si>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</si>
  <si>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Проведение капитального и текущего ремонта в муниципальных учреждениях культуры Омского района</t>
  </si>
  <si>
    <t>A2</t>
  </si>
  <si>
    <t>Выплата денежного поощрения лучшим муниципальным учреждениям культуры, находящимся на территориях сельских поселений Омской области, и их работникам</t>
  </si>
  <si>
    <t>S0770</t>
  </si>
  <si>
    <t>Капитальный ремонт и материально-техническое оснащение объектов, находящихся в муниципальной собственности, а также муниципальных учреждений сферы молодежной политики</t>
  </si>
  <si>
    <t>Предоставление денежной выплаты гражданам, имеющим трех и более детей, зарегистрированным в качестве многодетной семьи, взамен бесплатного предоставления в собственность земельных участков для индивидуального жилищного строительства, расположенных на территории Омской области</t>
  </si>
  <si>
    <t>Организация проведения спартакиады ветеранов</t>
  </si>
  <si>
    <t>Оказание содействия СОНКО в области подготовки, переподготовки и повышения квалификации работников и добровольцев некоммерческих организаций по вопросам оказания услуг в социальной сфере</t>
  </si>
  <si>
    <t>Предоставление субсидий субъектам малого и среднего предпринимательства на финансовое возмещение части затрат по участию в выставочно-ярмарочных мероприятиях, проводимых за пределами Омского муниципального района Омской области</t>
  </si>
  <si>
    <t>Повышение квалификации в области защиты от ЧС руководителей и работников</t>
  </si>
  <si>
    <t>Выполнение части полномочий в сфере утверждения генерального плана поселений</t>
  </si>
  <si>
    <t>Обеспечение проведения на территории поселений работ (оказание услуг), являющихся социально значимыми, в сфере образования</t>
  </si>
  <si>
    <t>Обеспечение проведения на территории поселений работ (оказание услуг) по организации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</t>
  </si>
  <si>
    <t>Предоставление иных межбюджетных трансфертов бюджетам поселений Омского муниципального района Омской области на оплату труда и начисления на выплаты по оплате труда работников органов местного самоуправления поселения из бюджета Омского муниципального района Омской области на 2023 год</t>
  </si>
  <si>
    <t>Приобретение имущества в казну Омского муниципального района</t>
  </si>
  <si>
    <t>S1620</t>
  </si>
  <si>
    <t>Проведение ежегодного районного конкурса операторов машинного доения коров и операторов по искусственному осеменению животных</t>
  </si>
  <si>
    <t>Предоставление субсидий сельскохозяйственным товаропроизводителям на возмещение части затрат на подачу воды на мелиоративных системах</t>
  </si>
  <si>
    <t>Предоставление субсидий сельскохозяйственным товаропроизводителям на возмещение части затрат на приобретение семян кормовых культур</t>
  </si>
  <si>
    <t>S0651</t>
  </si>
  <si>
    <t>Капитальный ремонт гидротехнических сооружений, находящихся в муниципальной собственности</t>
  </si>
  <si>
    <t>М0651</t>
  </si>
  <si>
    <t>Создание резерва материальных ресурсов Омского муниципального района Омской области</t>
  </si>
  <si>
    <t>Реализация прочих мероприятий</t>
  </si>
  <si>
    <t>Осуществление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</si>
  <si>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Повышение квалификации в области защиты от ЧС руководителей и работников ЕДДС</t>
  </si>
  <si>
    <t>Обеспечение участия обучающихся и педагогов в муниципальной профильной смене для укрепления традиций и ценностей Российского казачества</t>
  </si>
  <si>
    <t>Повышение квалификации педагогических кадров реализующих образовательные программы, для формирования у обучающихся гражданско-патриотической, нравственной культуры Российского казачества</t>
  </si>
  <si>
    <t>Проведение тематических мероприятий в Отделе казачьей культуры Муниципального бюджетного учреждения "Централизованная клубная система Омского муниципального района Омской области" в п. Новоомский Омского района Омской области</t>
  </si>
  <si>
    <t>Муниципальная программа Омского муниципального района Омской области "Развитие казачества на территории
Омского муниципального района Омской области"</t>
  </si>
  <si>
    <t>Р-23/ОМС-89</t>
  </si>
  <si>
    <t>Селиверстова Екатерина Владимировна</t>
  </si>
  <si>
    <t>Р-23/ОМС-317</t>
  </si>
  <si>
    <t>Кондрашевская Марина Васильевна</t>
  </si>
  <si>
    <t>Иванов Сергей Васильевич</t>
  </si>
  <si>
    <t>Р-23/ОМС-540</t>
  </si>
  <si>
    <t>Джигирей Виктор Анатольевич</t>
  </si>
  <si>
    <t>Очкуров Александр Борисович</t>
  </si>
  <si>
    <t>Ганьшина Ольга Михайловна</t>
  </si>
  <si>
    <t>КарымоваАйгульМиллинуровна</t>
  </si>
  <si>
    <t>Р-23/ОМС-628</t>
  </si>
  <si>
    <t>Архипова Галина Павловна</t>
  </si>
  <si>
    <t>Р-23/ОМС-752</t>
  </si>
  <si>
    <t>Боева Татьяна Геннадьевна</t>
  </si>
  <si>
    <t>ГалимоваГалияМухамет-закировна</t>
  </si>
  <si>
    <t>Анисов Алексей Викторович</t>
  </si>
  <si>
    <t>Р-23/ОМС-884</t>
  </si>
  <si>
    <t>Ковтун Николай Петрович</t>
  </si>
  <si>
    <t>Федоренко Марина Николаевна</t>
  </si>
  <si>
    <t>Р-23/ОМС-1018</t>
  </si>
  <si>
    <t>Кирнос Николай Юрьевич</t>
  </si>
  <si>
    <t>Ермолаева Татьяна Валерьевна</t>
  </si>
  <si>
    <t>Валяев Анатолий Антонович</t>
  </si>
  <si>
    <t>Р-23/ОМС-1231</t>
  </si>
  <si>
    <t>Мохначева Марина Александровна</t>
  </si>
  <si>
    <t>Р-23/ОМС-1450</t>
  </si>
  <si>
    <t>Иващенко Любовь Николаевна</t>
  </si>
  <si>
    <t>Гончарова Лариса Михайловна</t>
  </si>
  <si>
    <t>Р-23/ОМС-1875</t>
  </si>
  <si>
    <t>Захарова Светлана Павловна</t>
  </si>
  <si>
    <t>Р-23/ОМС-1996</t>
  </si>
  <si>
    <t>Никитина Людмила Николаевна</t>
  </si>
  <si>
    <t>Таратухина Дарья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</si>
</sst>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;[Red]\-#,##0.00;0.00"/>
    <numFmt numFmtId="166" formatCode="00\.00\.00;&quot;&quot;;00\.00\.00"/>
    <numFmt numFmtId="167" formatCode="00;&quot;&quot;;&quot;&quot;"/>
    <numFmt numFmtId="168" formatCode="0000"/>
    <numFmt numFmtId="169" formatCode="#,##0.00;[Red]\-#,##0.00"/>
    <numFmt numFmtId="170" formatCode="0.0_ ;[Red]\-0.0\ "/>
    <numFmt numFmtId="171" formatCode="#,##0.0"/>
    <numFmt numFmtId="172" formatCode="_(* #,##0.00_);_(* \(#,##0.00\);_(* &quot;-&quot;??_);_(@_)"/>
    <numFmt numFmtId="173" formatCode="#,##0.00_ ;[Red]\-#,##0.00\ "/>
    <numFmt numFmtId="174" formatCode="#,##0.00;;"/>
    <numFmt numFmtId="175" formatCode="#,##0.00;\-#,##0.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0" fillId="2" borderId="7">
      <alignment horizontal="left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6" fillId="0" borderId="0" xfId="1" applyFont="1" applyProtection="1">
      <protection hidden="1"/>
    </xf>
    <xf numFmtId="0" fontId="7" fillId="0" borderId="0" xfId="0" applyFont="1"/>
    <xf numFmtId="0" fontId="6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Border="1" applyProtection="1"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wrapText="1"/>
      <protection hidden="1"/>
    </xf>
    <xf numFmtId="0" fontId="6" fillId="0" borderId="0" xfId="1" applyNumberFormat="1" applyFont="1" applyFill="1" applyBorder="1" applyAlignment="1" applyProtection="1">
      <protection hidden="1"/>
    </xf>
    <xf numFmtId="168" fontId="6" fillId="0" borderId="2" xfId="1" applyNumberFormat="1" applyFont="1" applyFill="1" applyBorder="1" applyAlignment="1" applyProtection="1">
      <alignment horizontal="left" vertical="top" wrapText="1"/>
      <protection hidden="1"/>
    </xf>
    <xf numFmtId="169" fontId="6" fillId="0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0" xfId="5" applyFont="1"/>
    <xf numFmtId="0" fontId="4" fillId="0" borderId="0" xfId="5" applyFont="1" applyAlignment="1">
      <alignment horizontal="right"/>
    </xf>
    <xf numFmtId="0" fontId="4" fillId="0" borderId="2" xfId="5" applyFont="1" applyBorder="1"/>
    <xf numFmtId="0" fontId="4" fillId="0" borderId="2" xfId="5" applyFont="1" applyBorder="1" applyAlignment="1">
      <alignment horizontal="left"/>
    </xf>
    <xf numFmtId="171" fontId="4" fillId="0" borderId="2" xfId="5" applyNumberFormat="1" applyFont="1" applyBorder="1" applyAlignment="1">
      <alignment horizontal="center" vertical="center"/>
    </xf>
    <xf numFmtId="4" fontId="4" fillId="0" borderId="2" xfId="5" applyNumberFormat="1" applyFont="1" applyBorder="1" applyAlignment="1">
      <alignment horizontal="center" vertical="center"/>
    </xf>
    <xf numFmtId="167" fontId="6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5" applyFont="1" applyBorder="1" applyAlignment="1">
      <alignment horizontal="center" vertical="center" wrapText="1"/>
    </xf>
    <xf numFmtId="0" fontId="4" fillId="0" borderId="0" xfId="5" applyFont="1" applyAlignment="1">
      <alignment horizontal="left" vertical="center" wrapText="1" indent="5"/>
    </xf>
    <xf numFmtId="0" fontId="6" fillId="0" borderId="0" xfId="50" applyNumberFormat="1" applyFont="1" applyFill="1" applyAlignment="1" applyProtection="1">
      <alignment horizontal="left" vertical="center" indent="7"/>
      <protection hidden="1"/>
    </xf>
    <xf numFmtId="0" fontId="6" fillId="0" borderId="0" xfId="50" applyFont="1" applyAlignment="1" applyProtection="1">
      <alignment horizontal="left" indent="7"/>
      <protection hidden="1"/>
    </xf>
    <xf numFmtId="0" fontId="6" fillId="0" borderId="2" xfId="50" applyNumberFormat="1" applyFont="1" applyFill="1" applyBorder="1" applyAlignment="1" applyProtection="1">
      <alignment horizontal="center" vertical="center" wrapText="1"/>
      <protection hidden="1"/>
    </xf>
    <xf numFmtId="1" fontId="6" fillId="0" borderId="2" xfId="5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/>
      <protection hidden="1"/>
    </xf>
    <xf numFmtId="165" fontId="4" fillId="0" borderId="2" xfId="53" applyNumberFormat="1" applyFont="1" applyFill="1" applyBorder="1" applyAlignment="1" applyProtection="1">
      <alignment horizontal="right" vertical="center"/>
      <protection hidden="1"/>
    </xf>
    <xf numFmtId="174" fontId="16" fillId="0" borderId="2" xfId="0" applyNumberFormat="1" applyFont="1" applyFill="1" applyBorder="1" applyAlignment="1" applyProtection="1">
      <alignment horizontal="right" vertical="center"/>
      <protection hidden="1"/>
    </xf>
    <xf numFmtId="174" fontId="7" fillId="0" borderId="2" xfId="0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/>
    <xf numFmtId="173" fontId="6" fillId="0" borderId="0" xfId="1" applyNumberFormat="1" applyFont="1" applyFill="1"/>
    <xf numFmtId="173" fontId="6" fillId="0" borderId="0" xfId="1" applyNumberFormat="1" applyFont="1" applyFill="1" applyAlignment="1" applyProtection="1">
      <protection hidden="1"/>
    </xf>
    <xf numFmtId="169" fontId="6" fillId="0" borderId="0" xfId="1" applyNumberFormat="1" applyFont="1" applyFill="1" applyAlignment="1" applyProtection="1"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74" fontId="7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5" xfId="1" applyNumberFormat="1" applyFont="1" applyFill="1" applyBorder="1" applyAlignment="1" applyProtection="1">
      <alignment horizontal="right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3" xfId="1" applyNumberFormat="1" applyFont="1" applyFill="1" applyBorder="1" applyAlignment="1" applyProtection="1">
      <alignment horizontal="right" vertical="center"/>
      <protection hidden="1"/>
    </xf>
    <xf numFmtId="165" fontId="6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1" applyNumberFormat="1" applyFont="1" applyFill="1" applyAlignment="1" applyProtection="1">
      <protection hidden="1"/>
    </xf>
    <xf numFmtId="0" fontId="9" fillId="3" borderId="0" xfId="53" applyFont="1" applyFill="1" applyBorder="1" applyProtection="1">
      <protection hidden="1"/>
    </xf>
    <xf numFmtId="0" fontId="4" fillId="3" borderId="2" xfId="1" applyNumberFormat="1" applyFont="1" applyFill="1" applyBorder="1" applyAlignment="1" applyProtection="1">
      <alignment horizontal="left" vertical="center" wrapText="1"/>
      <protection hidden="1"/>
    </xf>
    <xf numFmtId="0" fontId="4" fillId="3" borderId="2" xfId="1" applyNumberFormat="1" applyFont="1" applyFill="1" applyBorder="1" applyAlignment="1" applyProtection="1">
      <alignment horizontal="center" vertical="center" wrapText="1"/>
      <protection hidden="1"/>
    </xf>
    <xf numFmtId="4" fontId="4" fillId="3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4" fillId="3" borderId="2" xfId="53" applyNumberFormat="1" applyFont="1" applyFill="1" applyBorder="1" applyAlignment="1">
      <alignment horizontal="center" vertical="center"/>
    </xf>
    <xf numFmtId="0" fontId="9" fillId="3" borderId="0" xfId="53" applyFont="1" applyFill="1"/>
    <xf numFmtId="0" fontId="13" fillId="3" borderId="0" xfId="53" applyFont="1" applyFill="1" applyBorder="1" applyProtection="1">
      <protection hidden="1"/>
    </xf>
    <xf numFmtId="0" fontId="13" fillId="3" borderId="0" xfId="53" applyFont="1" applyFill="1"/>
    <xf numFmtId="0" fontId="14" fillId="3" borderId="0" xfId="53" applyFill="1"/>
    <xf numFmtId="0" fontId="14" fillId="3" borderId="0" xfId="53" applyFill="1" applyAlignment="1">
      <alignment horizontal="center" vertical="center"/>
    </xf>
    <xf numFmtId="0" fontId="14" fillId="3" borderId="0" xfId="53" applyFill="1" applyAlignment="1">
      <alignment horizontal="center"/>
    </xf>
    <xf numFmtId="0" fontId="6" fillId="3" borderId="0" xfId="52" applyNumberFormat="1" applyFont="1" applyFill="1" applyAlignment="1" applyProtection="1">
      <protection hidden="1"/>
    </xf>
    <xf numFmtId="0" fontId="6" fillId="3" borderId="0" xfId="55" applyFont="1" applyFill="1" applyAlignment="1" applyProtection="1">
      <alignment wrapText="1"/>
      <protection hidden="1"/>
    </xf>
    <xf numFmtId="0" fontId="6" fillId="3" borderId="0" xfId="52" applyFont="1" applyFill="1" applyAlignment="1" applyProtection="1">
      <protection hidden="1"/>
    </xf>
    <xf numFmtId="0" fontId="14" fillId="3" borderId="0" xfId="53" applyFill="1" applyBorder="1" applyProtection="1">
      <protection hidden="1"/>
    </xf>
    <xf numFmtId="0" fontId="14" fillId="3" borderId="0" xfId="53" applyFill="1" applyBorder="1"/>
    <xf numFmtId="0" fontId="15" fillId="3" borderId="0" xfId="53" applyNumberFormat="1" applyFont="1" applyFill="1" applyBorder="1" applyAlignment="1" applyProtection="1">
      <alignment horizontal="centerContinuous"/>
      <protection hidden="1"/>
    </xf>
    <xf numFmtId="0" fontId="1" fillId="3" borderId="0" xfId="53" applyNumberFormat="1" applyFont="1" applyFill="1" applyBorder="1" applyAlignment="1" applyProtection="1">
      <alignment horizontal="centerContinuous"/>
      <protection hidden="1"/>
    </xf>
    <xf numFmtId="0" fontId="1" fillId="3" borderId="0" xfId="53" applyNumberFormat="1" applyFont="1" applyFill="1" applyBorder="1" applyAlignment="1" applyProtection="1">
      <alignment horizontal="center" vertical="center"/>
      <protection hidden="1"/>
    </xf>
    <xf numFmtId="0" fontId="1" fillId="3" borderId="0" xfId="53" applyFont="1" applyFill="1" applyBorder="1" applyAlignment="1" applyProtection="1">
      <alignment horizontal="center" vertical="center"/>
      <protection hidden="1"/>
    </xf>
    <xf numFmtId="0" fontId="1" fillId="3" borderId="0" xfId="53" applyNumberFormat="1" applyFont="1" applyFill="1" applyBorder="1" applyAlignment="1" applyProtection="1">
      <alignment horizontal="center"/>
      <protection hidden="1"/>
    </xf>
    <xf numFmtId="0" fontId="1" fillId="3" borderId="0" xfId="53" applyFont="1" applyFill="1" applyBorder="1" applyAlignment="1" applyProtection="1">
      <alignment horizontal="center"/>
      <protection hidden="1"/>
    </xf>
    <xf numFmtId="0" fontId="17" fillId="3" borderId="0" xfId="53" applyFont="1" applyFill="1" applyBorder="1"/>
    <xf numFmtId="0" fontId="1" fillId="3" borderId="0" xfId="53" applyFont="1" applyFill="1" applyBorder="1" applyProtection="1">
      <protection hidden="1"/>
    </xf>
    <xf numFmtId="0" fontId="9" fillId="3" borderId="0" xfId="53" applyFont="1" applyFill="1" applyProtection="1">
      <protection hidden="1"/>
    </xf>
    <xf numFmtId="0" fontId="9" fillId="3" borderId="2" xfId="53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53" applyNumberFormat="1" applyFont="1" applyFill="1" applyBorder="1" applyAlignment="1" applyProtection="1">
      <protection hidden="1"/>
    </xf>
    <xf numFmtId="0" fontId="9" fillId="3" borderId="2" xfId="53" applyNumberFormat="1" applyFont="1" applyFill="1" applyBorder="1" applyAlignment="1" applyProtection="1">
      <alignment horizontal="center" vertical="center"/>
      <protection hidden="1"/>
    </xf>
    <xf numFmtId="0" fontId="9" fillId="3" borderId="2" xfId="53" applyFont="1" applyFill="1" applyBorder="1" applyAlignment="1" applyProtection="1">
      <alignment horizontal="center" vertical="center"/>
      <protection hidden="1"/>
    </xf>
    <xf numFmtId="0" fontId="9" fillId="3" borderId="2" xfId="53" applyFont="1" applyFill="1" applyBorder="1" applyAlignment="1">
      <alignment horizontal="center"/>
    </xf>
    <xf numFmtId="0" fontId="13" fillId="3" borderId="0" xfId="53" applyNumberFormat="1" applyFont="1" applyFill="1" applyBorder="1" applyAlignment="1" applyProtection="1">
      <protection hidden="1"/>
    </xf>
    <xf numFmtId="0" fontId="4" fillId="3" borderId="9" xfId="1" applyNumberFormat="1" applyFont="1" applyFill="1" applyBorder="1" applyAlignment="1" applyProtection="1">
      <alignment horizontal="left" vertical="center" wrapText="1"/>
      <protection hidden="1"/>
    </xf>
    <xf numFmtId="4" fontId="4" fillId="3" borderId="10" xfId="1" applyNumberFormat="1" applyFont="1" applyFill="1" applyBorder="1" applyAlignment="1" applyProtection="1">
      <alignment horizontal="center" vertical="center" wrapText="1"/>
      <protection hidden="1"/>
    </xf>
    <xf numFmtId="4" fontId="4" fillId="3" borderId="2" xfId="53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/>
      <protection hidden="1"/>
    </xf>
    <xf numFmtId="0" fontId="4" fillId="3" borderId="1" xfId="0" applyNumberFormat="1" applyFont="1" applyFill="1" applyBorder="1" applyAlignment="1" applyProtection="1">
      <protection hidden="1"/>
    </xf>
    <xf numFmtId="0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NumberFormat="1" applyFont="1" applyFill="1" applyBorder="1" applyAlignment="1" applyProtection="1">
      <protection hidden="1"/>
    </xf>
    <xf numFmtId="0" fontId="4" fillId="3" borderId="3" xfId="0" applyNumberFormat="1" applyFont="1" applyFill="1" applyBorder="1" applyAlignment="1" applyProtection="1">
      <protection hidden="1"/>
    </xf>
    <xf numFmtId="4" fontId="4" fillId="3" borderId="2" xfId="1" applyNumberFormat="1" applyFont="1" applyFill="1" applyBorder="1" applyAlignment="1" applyProtection="1">
      <alignment horizontal="center" vertical="center"/>
      <protection hidden="1"/>
    </xf>
    <xf numFmtId="0" fontId="17" fillId="3" borderId="0" xfId="53" applyFont="1" applyFill="1"/>
    <xf numFmtId="4" fontId="4" fillId="3" borderId="6" xfId="53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165" fontId="4" fillId="0" borderId="2" xfId="81" applyNumberFormat="1" applyFont="1" applyFill="1" applyBorder="1" applyAlignment="1" applyProtection="1">
      <alignment horizontal="right" vertical="center"/>
      <protection hidden="1"/>
    </xf>
    <xf numFmtId="173" fontId="21" fillId="0" borderId="2" xfId="0" applyNumberFormat="1" applyFont="1" applyFill="1" applyBorder="1" applyAlignment="1">
      <alignment horizontal="right" vertical="center"/>
    </xf>
    <xf numFmtId="0" fontId="4" fillId="3" borderId="0" xfId="5" applyFont="1" applyFill="1"/>
    <xf numFmtId="0" fontId="4" fillId="3" borderId="0" xfId="52" applyNumberFormat="1" applyFont="1" applyFill="1" applyAlignment="1" applyProtection="1">
      <alignment horizontal="left" vertical="center" indent="23"/>
      <protection hidden="1"/>
    </xf>
    <xf numFmtId="0" fontId="4" fillId="3" borderId="0" xfId="52" applyNumberFormat="1" applyFont="1" applyFill="1" applyAlignment="1" applyProtection="1">
      <alignment horizontal="left" vertical="center" indent="7"/>
      <protection hidden="1"/>
    </xf>
    <xf numFmtId="0" fontId="4" fillId="3" borderId="0" xfId="5" applyFont="1" applyFill="1" applyAlignment="1">
      <alignment vertical="center"/>
    </xf>
    <xf numFmtId="0" fontId="4" fillId="3" borderId="0" xfId="52" applyFont="1" applyFill="1" applyAlignment="1" applyProtection="1">
      <alignment horizontal="left" indent="23"/>
      <protection hidden="1"/>
    </xf>
    <xf numFmtId="0" fontId="4" fillId="3" borderId="0" xfId="52" applyFont="1" applyFill="1" applyAlignment="1" applyProtection="1">
      <alignment horizontal="left" indent="7"/>
      <protection hidden="1"/>
    </xf>
    <xf numFmtId="170" fontId="4" fillId="3" borderId="0" xfId="5" applyNumberFormat="1" applyFont="1" applyFill="1" applyAlignment="1">
      <alignment vertical="center"/>
    </xf>
    <xf numFmtId="170" fontId="4" fillId="3" borderId="0" xfId="5" applyNumberFormat="1" applyFont="1" applyFill="1" applyAlignment="1">
      <alignment horizontal="left" vertical="center" indent="15"/>
    </xf>
    <xf numFmtId="0" fontId="11" fillId="3" borderId="0" xfId="5" applyFont="1" applyFill="1" applyAlignment="1">
      <alignment horizontal="center" wrapText="1"/>
    </xf>
    <xf numFmtId="0" fontId="4" fillId="3" borderId="0" xfId="5" applyFont="1" applyFill="1" applyAlignment="1">
      <alignment horizontal="right"/>
    </xf>
    <xf numFmtId="0" fontId="4" fillId="3" borderId="2" xfId="5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4" fillId="3" borderId="2" xfId="5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4" fillId="3" borderId="5" xfId="5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" fontId="4" fillId="3" borderId="2" xfId="5" applyNumberFormat="1" applyFont="1" applyFill="1" applyBorder="1"/>
    <xf numFmtId="4" fontId="6" fillId="3" borderId="2" xfId="0" applyNumberFormat="1" applyFont="1" applyFill="1" applyBorder="1" applyAlignment="1" applyProtection="1">
      <alignment horizontal="right" vertical="center"/>
      <protection hidden="1"/>
    </xf>
    <xf numFmtId="0" fontId="4" fillId="3" borderId="0" xfId="5" applyFont="1" applyFill="1" applyAlignment="1">
      <alignment vertical="center" wrapText="1"/>
    </xf>
    <xf numFmtId="170" fontId="4" fillId="3" borderId="0" xfId="5" applyNumberFormat="1" applyFont="1" applyFill="1" applyAlignment="1">
      <alignment vertical="center" wrapText="1"/>
    </xf>
    <xf numFmtId="0" fontId="12" fillId="3" borderId="0" xfId="5" applyFont="1" applyFill="1" applyBorder="1" applyAlignment="1">
      <alignment horizontal="center" wrapText="1"/>
    </xf>
    <xf numFmtId="0" fontId="4" fillId="3" borderId="4" xfId="5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5" applyFont="1" applyFill="1"/>
    <xf numFmtId="0" fontId="6" fillId="3" borderId="2" xfId="5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NumberFormat="1" applyFont="1" applyFill="1" applyBorder="1" applyAlignment="1" applyProtection="1">
      <alignment horizontal="left" vertical="center" wrapText="1"/>
      <protection hidden="1"/>
    </xf>
    <xf numFmtId="175" fontId="6" fillId="3" borderId="2" xfId="1" applyNumberFormat="1" applyFont="1" applyFill="1" applyBorder="1" applyAlignment="1" applyProtection="1">
      <alignment horizontal="right" vertical="center" wrapText="1"/>
      <protection hidden="1"/>
    </xf>
    <xf numFmtId="175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3" borderId="2" xfId="1" applyNumberFormat="1" applyFont="1" applyFill="1" applyBorder="1" applyAlignment="1" applyProtection="1">
      <alignment horizontal="right" vertical="center"/>
      <protection hidden="1"/>
    </xf>
    <xf numFmtId="173" fontId="22" fillId="3" borderId="2" xfId="0" applyNumberFormat="1" applyFont="1" applyFill="1" applyBorder="1" applyAlignment="1">
      <alignment horizontal="right" vertical="center"/>
    </xf>
    <xf numFmtId="0" fontId="6" fillId="3" borderId="2" xfId="5" applyFont="1" applyFill="1" applyBorder="1"/>
    <xf numFmtId="175" fontId="20" fillId="3" borderId="2" xfId="1" applyNumberFormat="1" applyFont="1" applyFill="1" applyBorder="1" applyAlignment="1" applyProtection="1">
      <alignment horizontal="right" vertical="center" wrapText="1"/>
      <protection hidden="1"/>
    </xf>
    <xf numFmtId="175" fontId="20" fillId="3" borderId="2" xfId="1" applyNumberFormat="1" applyFont="1" applyFill="1" applyBorder="1" applyAlignment="1" applyProtection="1">
      <alignment horizontal="center" vertical="center" wrapText="1"/>
      <protection hidden="1"/>
    </xf>
    <xf numFmtId="4" fontId="20" fillId="3" borderId="2" xfId="0" applyNumberFormat="1" applyFont="1" applyFill="1" applyBorder="1" applyAlignment="1" applyProtection="1">
      <alignment horizontal="right" vertical="center"/>
      <protection hidden="1"/>
    </xf>
    <xf numFmtId="4" fontId="20" fillId="3" borderId="2" xfId="1" applyNumberFormat="1" applyFont="1" applyFill="1" applyBorder="1" applyAlignment="1" applyProtection="1">
      <alignment horizontal="right" vertical="center"/>
      <protection hidden="1"/>
    </xf>
    <xf numFmtId="0" fontId="20" fillId="3" borderId="0" xfId="5" applyFont="1" applyFill="1"/>
    <xf numFmtId="173" fontId="4" fillId="3" borderId="0" xfId="5" applyNumberFormat="1" applyFont="1" applyFill="1"/>
    <xf numFmtId="175" fontId="4" fillId="3" borderId="0" xfId="5" applyNumberFormat="1" applyFont="1" applyFill="1"/>
    <xf numFmtId="4" fontId="4" fillId="3" borderId="0" xfId="5" applyNumberFormat="1" applyFont="1" applyFill="1"/>
    <xf numFmtId="0" fontId="5" fillId="0" borderId="0" xfId="0" applyFont="1" applyAlignment="1">
      <alignment horizontal="center" wrapText="1"/>
    </xf>
    <xf numFmtId="0" fontId="6" fillId="0" borderId="2" xfId="5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5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53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53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53" applyFont="1" applyFill="1" applyBorder="1" applyAlignment="1">
      <alignment horizontal="center" vertical="center" wrapText="1"/>
    </xf>
    <xf numFmtId="0" fontId="9" fillId="3" borderId="6" xfId="53" applyFont="1" applyFill="1" applyBorder="1" applyAlignment="1">
      <alignment horizontal="center" vertical="center" wrapText="1"/>
    </xf>
    <xf numFmtId="0" fontId="6" fillId="3" borderId="0" xfId="53" applyFont="1" applyFill="1" applyBorder="1" applyAlignment="1" applyProtection="1">
      <alignment horizontal="center" wrapText="1"/>
      <protection hidden="1"/>
    </xf>
    <xf numFmtId="0" fontId="9" fillId="3" borderId="2" xfId="53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5" applyFont="1" applyFill="1" applyAlignment="1">
      <alignment horizontal="center" wrapText="1"/>
    </xf>
    <xf numFmtId="0" fontId="4" fillId="3" borderId="5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4" fillId="3" borderId="5" xfId="5" applyNumberFormat="1" applyFont="1" applyFill="1" applyBorder="1" applyAlignment="1">
      <alignment horizontal="center" vertical="center"/>
    </xf>
    <xf numFmtId="4" fontId="4" fillId="3" borderId="10" xfId="5" applyNumberFormat="1" applyFont="1" applyFill="1" applyBorder="1" applyAlignment="1">
      <alignment horizontal="center" vertical="center"/>
    </xf>
    <xf numFmtId="4" fontId="4" fillId="3" borderId="6" xfId="5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4" fillId="0" borderId="0" xfId="5" applyFont="1" applyAlignment="1">
      <alignment horizontal="left" vertical="center" wrapText="1" indent="5"/>
    </xf>
    <xf numFmtId="170" fontId="4" fillId="0" borderId="0" xfId="5" applyNumberFormat="1" applyFont="1" applyFill="1" applyAlignment="1">
      <alignment horizontal="left" vertical="center" wrapText="1" indent="5"/>
    </xf>
    <xf numFmtId="0" fontId="4" fillId="0" borderId="0" xfId="5" applyFont="1" applyAlignment="1">
      <alignment horizont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2" xfId="0" applyNumberFormat="1" applyFont="1" applyFill="1" applyBorder="1" applyAlignment="1" applyProtection="1">
      <alignment horizontal="left" vertical="center" wrapText="1"/>
      <protection hidden="1"/>
    </xf>
    <xf numFmtId="0" fontId="4" fillId="3" borderId="0" xfId="5" applyFont="1" applyFill="1" applyAlignment="1">
      <alignment horizontal="left" vertical="center" wrapText="1"/>
    </xf>
    <xf numFmtId="170" fontId="4" fillId="3" borderId="0" xfId="5" applyNumberFormat="1" applyFont="1" applyFill="1" applyAlignment="1">
      <alignment horizontal="left" vertical="center" wrapText="1"/>
    </xf>
    <xf numFmtId="0" fontId="12" fillId="3" borderId="0" xfId="5" applyFont="1" applyFill="1" applyBorder="1" applyAlignment="1">
      <alignment horizontal="center" wrapText="1"/>
    </xf>
  </cellXfs>
  <cellStyles count="82">
    <cellStyle name="Excel Built-in Обычный 2" xfId="10"/>
    <cellStyle name="Excel Built-in Обычный 2 2" xfId="60"/>
    <cellStyle name="Обычный" xfId="0" builtinId="0"/>
    <cellStyle name="Обычный 10" xfId="11"/>
    <cellStyle name="Обычный 11" xfId="5"/>
    <cellStyle name="Обычный 2" xfId="1"/>
    <cellStyle name="Обычный 2 10" xfId="12"/>
    <cellStyle name="Обычный 2 10 2" xfId="49"/>
    <cellStyle name="Обычный 2 10 2 2" xfId="54"/>
    <cellStyle name="Обычный 2 11" xfId="4"/>
    <cellStyle name="Обычный 2 11 2" xfId="51"/>
    <cellStyle name="Обычный 2 12" xfId="13"/>
    <cellStyle name="Обычный 2 12 2" xfId="61"/>
    <cellStyle name="Обычный 2 13" xfId="14"/>
    <cellStyle name="Обычный 2 13 2" xfId="62"/>
    <cellStyle name="Обычный 2 14" xfId="15"/>
    <cellStyle name="Обычный 2 14 2" xfId="63"/>
    <cellStyle name="Обычный 2 15" xfId="16"/>
    <cellStyle name="Обычный 2 15 2" xfId="64"/>
    <cellStyle name="Обычный 2 16" xfId="17"/>
    <cellStyle name="Обычный 2 16 2" xfId="65"/>
    <cellStyle name="Обычный 2 17" xfId="18"/>
    <cellStyle name="Обычный 2 17 2" xfId="66"/>
    <cellStyle name="Обычный 2 18" xfId="19"/>
    <cellStyle name="Обычный 2 18 2" xfId="67"/>
    <cellStyle name="Обычный 2 19" xfId="53"/>
    <cellStyle name="Обычный 2 19 2" xfId="80"/>
    <cellStyle name="Обычный 2 2" xfId="2"/>
    <cellStyle name="Обычный 2 2 2" xfId="3"/>
    <cellStyle name="Обычный 2 2 2 2" xfId="20"/>
    <cellStyle name="Обычный 2 2 2 2 2" xfId="68"/>
    <cellStyle name="Обычный 2 2 2 3" xfId="52"/>
    <cellStyle name="Обычный 2 2 3" xfId="21"/>
    <cellStyle name="Обычный 2 2 3 2" xfId="69"/>
    <cellStyle name="Обычный 2 2 4" xfId="9"/>
    <cellStyle name="Обычный 2 2 4 2" xfId="59"/>
    <cellStyle name="Обычный 2 2 5" xfId="50"/>
    <cellStyle name="Обычный 2 2_3.Нормативы отчислений от акцизов" xfId="22"/>
    <cellStyle name="Обычный 2 20" xfId="55"/>
    <cellStyle name="Обычный 2 3" xfId="23"/>
    <cellStyle name="Обычный 2 3 2" xfId="24"/>
    <cellStyle name="Обычный 2 3 2 2" xfId="71"/>
    <cellStyle name="Обычный 2 3 3" xfId="70"/>
    <cellStyle name="Обычный 2 3_3.Нормативы отчислений от акцизов" xfId="25"/>
    <cellStyle name="Обычный 2 33" xfId="81"/>
    <cellStyle name="Обычный 2 4" xfId="26"/>
    <cellStyle name="Обычный 2 4 2" xfId="72"/>
    <cellStyle name="Обычный 2 5" xfId="6"/>
    <cellStyle name="Обычный 2 5 2" xfId="57"/>
    <cellStyle name="Обычный 2 6" xfId="7"/>
    <cellStyle name="Обычный 2 6 2" xfId="58"/>
    <cellStyle name="Обычный 2 7" xfId="27"/>
    <cellStyle name="Обычный 2 8" xfId="28"/>
    <cellStyle name="Обычный 2 8 2" xfId="73"/>
    <cellStyle name="Обычный 2 9" xfId="29"/>
    <cellStyle name="Обычный 2 9 2" xfId="48"/>
    <cellStyle name="Обычный 2 9 2 2" xfId="79"/>
    <cellStyle name="Обычный 2_2015 Предложения по сокращению 02.03.15" xfId="30"/>
    <cellStyle name="Обычный 3" xfId="31"/>
    <cellStyle name="Обычный 3 2" xfId="32"/>
    <cellStyle name="Обычный 4" xfId="33"/>
    <cellStyle name="Обычный 4 2" xfId="34"/>
    <cellStyle name="Обычный 5" xfId="35"/>
    <cellStyle name="Обычный 6" xfId="36"/>
    <cellStyle name="Обычный 7" xfId="37"/>
    <cellStyle name="Обычный 8" xfId="38"/>
    <cellStyle name="Обычный 9" xfId="39"/>
    <cellStyle name="Финансовый 2" xfId="40"/>
    <cellStyle name="Финансовый 2 2" xfId="41"/>
    <cellStyle name="Финансовый 2 2 2" xfId="75"/>
    <cellStyle name="Финансовый 2 3" xfId="42"/>
    <cellStyle name="Финансовый 2 3 2" xfId="76"/>
    <cellStyle name="Финансовый 2 4" xfId="43"/>
    <cellStyle name="Финансовый 2 4 2" xfId="77"/>
    <cellStyle name="Финансовый 2 5" xfId="74"/>
    <cellStyle name="Финансовый 3" xfId="44"/>
    <cellStyle name="Финансовый 3 2" xfId="78"/>
    <cellStyle name="Финансовый 4" xfId="8"/>
    <cellStyle name="Финансовый 4 2" xfId="47"/>
    <cellStyle name="Финансовый 4 3" xfId="46"/>
    <cellStyle name="Финансовый 5" xfId="56"/>
    <cellStyle name="Элементы осей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5"/>
  <sheetViews>
    <sheetView showGridLines="0" topLeftCell="A46" workbookViewId="0">
      <selection activeCell="F63" sqref="F63"/>
    </sheetView>
  </sheetViews>
  <sheetFormatPr defaultRowHeight="15.75" x14ac:dyDescent="0.25"/>
  <cols>
    <col min="1" max="1" width="2.28515625" style="3" customWidth="1"/>
    <col min="2" max="2" width="34.42578125" style="3" customWidth="1"/>
    <col min="3" max="3" width="7.7109375" style="3" customWidth="1"/>
    <col min="4" max="4" width="8" style="3" customWidth="1"/>
    <col min="5" max="5" width="19.28515625" style="3" customWidth="1"/>
    <col min="6" max="6" width="18.85546875" style="3" customWidth="1"/>
    <col min="7" max="7" width="13" style="3" customWidth="1"/>
    <col min="8" max="8" width="15.7109375" style="31" customWidth="1"/>
    <col min="9" max="9" width="17.28515625" style="31" customWidth="1"/>
    <col min="10" max="235" width="9.140625" style="3" customWidth="1"/>
    <col min="236" max="256" width="9.140625" style="3"/>
    <col min="257" max="257" width="2.28515625" style="3" customWidth="1"/>
    <col min="258" max="258" width="34.42578125" style="3" customWidth="1"/>
    <col min="259" max="259" width="7.7109375" style="3" customWidth="1"/>
    <col min="260" max="260" width="8" style="3" customWidth="1"/>
    <col min="261" max="261" width="19.28515625" style="3" customWidth="1"/>
    <col min="262" max="262" width="18.85546875" style="3" customWidth="1"/>
    <col min="263" max="263" width="11.140625" style="3" customWidth="1"/>
    <col min="264" max="491" width="9.140625" style="3" customWidth="1"/>
    <col min="492" max="512" width="9.140625" style="3"/>
    <col min="513" max="513" width="2.28515625" style="3" customWidth="1"/>
    <col min="514" max="514" width="34.42578125" style="3" customWidth="1"/>
    <col min="515" max="515" width="7.7109375" style="3" customWidth="1"/>
    <col min="516" max="516" width="8" style="3" customWidth="1"/>
    <col min="517" max="517" width="19.28515625" style="3" customWidth="1"/>
    <col min="518" max="518" width="18.85546875" style="3" customWidth="1"/>
    <col min="519" max="519" width="11.140625" style="3" customWidth="1"/>
    <col min="520" max="747" width="9.140625" style="3" customWidth="1"/>
    <col min="748" max="768" width="9.140625" style="3"/>
    <col min="769" max="769" width="2.28515625" style="3" customWidth="1"/>
    <col min="770" max="770" width="34.42578125" style="3" customWidth="1"/>
    <col min="771" max="771" width="7.7109375" style="3" customWidth="1"/>
    <col min="772" max="772" width="8" style="3" customWidth="1"/>
    <col min="773" max="773" width="19.28515625" style="3" customWidth="1"/>
    <col min="774" max="774" width="18.85546875" style="3" customWidth="1"/>
    <col min="775" max="775" width="11.140625" style="3" customWidth="1"/>
    <col min="776" max="1003" width="9.140625" style="3" customWidth="1"/>
    <col min="1004" max="1024" width="9.140625" style="3"/>
    <col min="1025" max="1025" width="2.28515625" style="3" customWidth="1"/>
    <col min="1026" max="1026" width="34.42578125" style="3" customWidth="1"/>
    <col min="1027" max="1027" width="7.7109375" style="3" customWidth="1"/>
    <col min="1028" max="1028" width="8" style="3" customWidth="1"/>
    <col min="1029" max="1029" width="19.28515625" style="3" customWidth="1"/>
    <col min="1030" max="1030" width="18.85546875" style="3" customWidth="1"/>
    <col min="1031" max="1031" width="11.140625" style="3" customWidth="1"/>
    <col min="1032" max="1259" width="9.140625" style="3" customWidth="1"/>
    <col min="1260" max="1280" width="9.140625" style="3"/>
    <col min="1281" max="1281" width="2.28515625" style="3" customWidth="1"/>
    <col min="1282" max="1282" width="34.42578125" style="3" customWidth="1"/>
    <col min="1283" max="1283" width="7.7109375" style="3" customWidth="1"/>
    <col min="1284" max="1284" width="8" style="3" customWidth="1"/>
    <col min="1285" max="1285" width="19.28515625" style="3" customWidth="1"/>
    <col min="1286" max="1286" width="18.85546875" style="3" customWidth="1"/>
    <col min="1287" max="1287" width="11.140625" style="3" customWidth="1"/>
    <col min="1288" max="1515" width="9.140625" style="3" customWidth="1"/>
    <col min="1516" max="1536" width="9.140625" style="3"/>
    <col min="1537" max="1537" width="2.28515625" style="3" customWidth="1"/>
    <col min="1538" max="1538" width="34.42578125" style="3" customWidth="1"/>
    <col min="1539" max="1539" width="7.7109375" style="3" customWidth="1"/>
    <col min="1540" max="1540" width="8" style="3" customWidth="1"/>
    <col min="1541" max="1541" width="19.28515625" style="3" customWidth="1"/>
    <col min="1542" max="1542" width="18.85546875" style="3" customWidth="1"/>
    <col min="1543" max="1543" width="11.140625" style="3" customWidth="1"/>
    <col min="1544" max="1771" width="9.140625" style="3" customWidth="1"/>
    <col min="1772" max="1792" width="9.140625" style="3"/>
    <col min="1793" max="1793" width="2.28515625" style="3" customWidth="1"/>
    <col min="1794" max="1794" width="34.42578125" style="3" customWidth="1"/>
    <col min="1795" max="1795" width="7.7109375" style="3" customWidth="1"/>
    <col min="1796" max="1796" width="8" style="3" customWidth="1"/>
    <col min="1797" max="1797" width="19.28515625" style="3" customWidth="1"/>
    <col min="1798" max="1798" width="18.85546875" style="3" customWidth="1"/>
    <col min="1799" max="1799" width="11.140625" style="3" customWidth="1"/>
    <col min="1800" max="2027" width="9.140625" style="3" customWidth="1"/>
    <col min="2028" max="2048" width="9.140625" style="3"/>
    <col min="2049" max="2049" width="2.28515625" style="3" customWidth="1"/>
    <col min="2050" max="2050" width="34.42578125" style="3" customWidth="1"/>
    <col min="2051" max="2051" width="7.7109375" style="3" customWidth="1"/>
    <col min="2052" max="2052" width="8" style="3" customWidth="1"/>
    <col min="2053" max="2053" width="19.28515625" style="3" customWidth="1"/>
    <col min="2054" max="2054" width="18.85546875" style="3" customWidth="1"/>
    <col min="2055" max="2055" width="11.140625" style="3" customWidth="1"/>
    <col min="2056" max="2283" width="9.140625" style="3" customWidth="1"/>
    <col min="2284" max="2304" width="9.140625" style="3"/>
    <col min="2305" max="2305" width="2.28515625" style="3" customWidth="1"/>
    <col min="2306" max="2306" width="34.42578125" style="3" customWidth="1"/>
    <col min="2307" max="2307" width="7.7109375" style="3" customWidth="1"/>
    <col min="2308" max="2308" width="8" style="3" customWidth="1"/>
    <col min="2309" max="2309" width="19.28515625" style="3" customWidth="1"/>
    <col min="2310" max="2310" width="18.85546875" style="3" customWidth="1"/>
    <col min="2311" max="2311" width="11.140625" style="3" customWidth="1"/>
    <col min="2312" max="2539" width="9.140625" style="3" customWidth="1"/>
    <col min="2540" max="2560" width="9.140625" style="3"/>
    <col min="2561" max="2561" width="2.28515625" style="3" customWidth="1"/>
    <col min="2562" max="2562" width="34.42578125" style="3" customWidth="1"/>
    <col min="2563" max="2563" width="7.7109375" style="3" customWidth="1"/>
    <col min="2564" max="2564" width="8" style="3" customWidth="1"/>
    <col min="2565" max="2565" width="19.28515625" style="3" customWidth="1"/>
    <col min="2566" max="2566" width="18.85546875" style="3" customWidth="1"/>
    <col min="2567" max="2567" width="11.140625" style="3" customWidth="1"/>
    <col min="2568" max="2795" width="9.140625" style="3" customWidth="1"/>
    <col min="2796" max="2816" width="9.140625" style="3"/>
    <col min="2817" max="2817" width="2.28515625" style="3" customWidth="1"/>
    <col min="2818" max="2818" width="34.42578125" style="3" customWidth="1"/>
    <col min="2819" max="2819" width="7.7109375" style="3" customWidth="1"/>
    <col min="2820" max="2820" width="8" style="3" customWidth="1"/>
    <col min="2821" max="2821" width="19.28515625" style="3" customWidth="1"/>
    <col min="2822" max="2822" width="18.85546875" style="3" customWidth="1"/>
    <col min="2823" max="2823" width="11.140625" style="3" customWidth="1"/>
    <col min="2824" max="3051" width="9.140625" style="3" customWidth="1"/>
    <col min="3052" max="3072" width="9.140625" style="3"/>
    <col min="3073" max="3073" width="2.28515625" style="3" customWidth="1"/>
    <col min="3074" max="3074" width="34.42578125" style="3" customWidth="1"/>
    <col min="3075" max="3075" width="7.7109375" style="3" customWidth="1"/>
    <col min="3076" max="3076" width="8" style="3" customWidth="1"/>
    <col min="3077" max="3077" width="19.28515625" style="3" customWidth="1"/>
    <col min="3078" max="3078" width="18.85546875" style="3" customWidth="1"/>
    <col min="3079" max="3079" width="11.140625" style="3" customWidth="1"/>
    <col min="3080" max="3307" width="9.140625" style="3" customWidth="1"/>
    <col min="3308" max="3328" width="9.140625" style="3"/>
    <col min="3329" max="3329" width="2.28515625" style="3" customWidth="1"/>
    <col min="3330" max="3330" width="34.42578125" style="3" customWidth="1"/>
    <col min="3331" max="3331" width="7.7109375" style="3" customWidth="1"/>
    <col min="3332" max="3332" width="8" style="3" customWidth="1"/>
    <col min="3333" max="3333" width="19.28515625" style="3" customWidth="1"/>
    <col min="3334" max="3334" width="18.85546875" style="3" customWidth="1"/>
    <col min="3335" max="3335" width="11.140625" style="3" customWidth="1"/>
    <col min="3336" max="3563" width="9.140625" style="3" customWidth="1"/>
    <col min="3564" max="3584" width="9.140625" style="3"/>
    <col min="3585" max="3585" width="2.28515625" style="3" customWidth="1"/>
    <col min="3586" max="3586" width="34.42578125" style="3" customWidth="1"/>
    <col min="3587" max="3587" width="7.7109375" style="3" customWidth="1"/>
    <col min="3588" max="3588" width="8" style="3" customWidth="1"/>
    <col min="3589" max="3589" width="19.28515625" style="3" customWidth="1"/>
    <col min="3590" max="3590" width="18.85546875" style="3" customWidth="1"/>
    <col min="3591" max="3591" width="11.140625" style="3" customWidth="1"/>
    <col min="3592" max="3819" width="9.140625" style="3" customWidth="1"/>
    <col min="3820" max="3840" width="9.140625" style="3"/>
    <col min="3841" max="3841" width="2.28515625" style="3" customWidth="1"/>
    <col min="3842" max="3842" width="34.42578125" style="3" customWidth="1"/>
    <col min="3843" max="3843" width="7.7109375" style="3" customWidth="1"/>
    <col min="3844" max="3844" width="8" style="3" customWidth="1"/>
    <col min="3845" max="3845" width="19.28515625" style="3" customWidth="1"/>
    <col min="3846" max="3846" width="18.85546875" style="3" customWidth="1"/>
    <col min="3847" max="3847" width="11.140625" style="3" customWidth="1"/>
    <col min="3848" max="4075" width="9.140625" style="3" customWidth="1"/>
    <col min="4076" max="4096" width="9.140625" style="3"/>
    <col min="4097" max="4097" width="2.28515625" style="3" customWidth="1"/>
    <col min="4098" max="4098" width="34.42578125" style="3" customWidth="1"/>
    <col min="4099" max="4099" width="7.7109375" style="3" customWidth="1"/>
    <col min="4100" max="4100" width="8" style="3" customWidth="1"/>
    <col min="4101" max="4101" width="19.28515625" style="3" customWidth="1"/>
    <col min="4102" max="4102" width="18.85546875" style="3" customWidth="1"/>
    <col min="4103" max="4103" width="11.140625" style="3" customWidth="1"/>
    <col min="4104" max="4331" width="9.140625" style="3" customWidth="1"/>
    <col min="4332" max="4352" width="9.140625" style="3"/>
    <col min="4353" max="4353" width="2.28515625" style="3" customWidth="1"/>
    <col min="4354" max="4354" width="34.42578125" style="3" customWidth="1"/>
    <col min="4355" max="4355" width="7.7109375" style="3" customWidth="1"/>
    <col min="4356" max="4356" width="8" style="3" customWidth="1"/>
    <col min="4357" max="4357" width="19.28515625" style="3" customWidth="1"/>
    <col min="4358" max="4358" width="18.85546875" style="3" customWidth="1"/>
    <col min="4359" max="4359" width="11.140625" style="3" customWidth="1"/>
    <col min="4360" max="4587" width="9.140625" style="3" customWidth="1"/>
    <col min="4588" max="4608" width="9.140625" style="3"/>
    <col min="4609" max="4609" width="2.28515625" style="3" customWidth="1"/>
    <col min="4610" max="4610" width="34.42578125" style="3" customWidth="1"/>
    <col min="4611" max="4611" width="7.7109375" style="3" customWidth="1"/>
    <col min="4612" max="4612" width="8" style="3" customWidth="1"/>
    <col min="4613" max="4613" width="19.28515625" style="3" customWidth="1"/>
    <col min="4614" max="4614" width="18.85546875" style="3" customWidth="1"/>
    <col min="4615" max="4615" width="11.140625" style="3" customWidth="1"/>
    <col min="4616" max="4843" width="9.140625" style="3" customWidth="1"/>
    <col min="4844" max="4864" width="9.140625" style="3"/>
    <col min="4865" max="4865" width="2.28515625" style="3" customWidth="1"/>
    <col min="4866" max="4866" width="34.42578125" style="3" customWidth="1"/>
    <col min="4867" max="4867" width="7.7109375" style="3" customWidth="1"/>
    <col min="4868" max="4868" width="8" style="3" customWidth="1"/>
    <col min="4869" max="4869" width="19.28515625" style="3" customWidth="1"/>
    <col min="4870" max="4870" width="18.85546875" style="3" customWidth="1"/>
    <col min="4871" max="4871" width="11.140625" style="3" customWidth="1"/>
    <col min="4872" max="5099" width="9.140625" style="3" customWidth="1"/>
    <col min="5100" max="5120" width="9.140625" style="3"/>
    <col min="5121" max="5121" width="2.28515625" style="3" customWidth="1"/>
    <col min="5122" max="5122" width="34.42578125" style="3" customWidth="1"/>
    <col min="5123" max="5123" width="7.7109375" style="3" customWidth="1"/>
    <col min="5124" max="5124" width="8" style="3" customWidth="1"/>
    <col min="5125" max="5125" width="19.28515625" style="3" customWidth="1"/>
    <col min="5126" max="5126" width="18.85546875" style="3" customWidth="1"/>
    <col min="5127" max="5127" width="11.140625" style="3" customWidth="1"/>
    <col min="5128" max="5355" width="9.140625" style="3" customWidth="1"/>
    <col min="5356" max="5376" width="9.140625" style="3"/>
    <col min="5377" max="5377" width="2.28515625" style="3" customWidth="1"/>
    <col min="5378" max="5378" width="34.42578125" style="3" customWidth="1"/>
    <col min="5379" max="5379" width="7.7109375" style="3" customWidth="1"/>
    <col min="5380" max="5380" width="8" style="3" customWidth="1"/>
    <col min="5381" max="5381" width="19.28515625" style="3" customWidth="1"/>
    <col min="5382" max="5382" width="18.85546875" style="3" customWidth="1"/>
    <col min="5383" max="5383" width="11.140625" style="3" customWidth="1"/>
    <col min="5384" max="5611" width="9.140625" style="3" customWidth="1"/>
    <col min="5612" max="5632" width="9.140625" style="3"/>
    <col min="5633" max="5633" width="2.28515625" style="3" customWidth="1"/>
    <col min="5634" max="5634" width="34.42578125" style="3" customWidth="1"/>
    <col min="5635" max="5635" width="7.7109375" style="3" customWidth="1"/>
    <col min="5636" max="5636" width="8" style="3" customWidth="1"/>
    <col min="5637" max="5637" width="19.28515625" style="3" customWidth="1"/>
    <col min="5638" max="5638" width="18.85546875" style="3" customWidth="1"/>
    <col min="5639" max="5639" width="11.140625" style="3" customWidth="1"/>
    <col min="5640" max="5867" width="9.140625" style="3" customWidth="1"/>
    <col min="5868" max="5888" width="9.140625" style="3"/>
    <col min="5889" max="5889" width="2.28515625" style="3" customWidth="1"/>
    <col min="5890" max="5890" width="34.42578125" style="3" customWidth="1"/>
    <col min="5891" max="5891" width="7.7109375" style="3" customWidth="1"/>
    <col min="5892" max="5892" width="8" style="3" customWidth="1"/>
    <col min="5893" max="5893" width="19.28515625" style="3" customWidth="1"/>
    <col min="5894" max="5894" width="18.85546875" style="3" customWidth="1"/>
    <col min="5895" max="5895" width="11.140625" style="3" customWidth="1"/>
    <col min="5896" max="6123" width="9.140625" style="3" customWidth="1"/>
    <col min="6124" max="6144" width="9.140625" style="3"/>
    <col min="6145" max="6145" width="2.28515625" style="3" customWidth="1"/>
    <col min="6146" max="6146" width="34.42578125" style="3" customWidth="1"/>
    <col min="6147" max="6147" width="7.7109375" style="3" customWidth="1"/>
    <col min="6148" max="6148" width="8" style="3" customWidth="1"/>
    <col min="6149" max="6149" width="19.28515625" style="3" customWidth="1"/>
    <col min="6150" max="6150" width="18.85546875" style="3" customWidth="1"/>
    <col min="6151" max="6151" width="11.140625" style="3" customWidth="1"/>
    <col min="6152" max="6379" width="9.140625" style="3" customWidth="1"/>
    <col min="6380" max="6400" width="9.140625" style="3"/>
    <col min="6401" max="6401" width="2.28515625" style="3" customWidth="1"/>
    <col min="6402" max="6402" width="34.42578125" style="3" customWidth="1"/>
    <col min="6403" max="6403" width="7.7109375" style="3" customWidth="1"/>
    <col min="6404" max="6404" width="8" style="3" customWidth="1"/>
    <col min="6405" max="6405" width="19.28515625" style="3" customWidth="1"/>
    <col min="6406" max="6406" width="18.85546875" style="3" customWidth="1"/>
    <col min="6407" max="6407" width="11.140625" style="3" customWidth="1"/>
    <col min="6408" max="6635" width="9.140625" style="3" customWidth="1"/>
    <col min="6636" max="6656" width="9.140625" style="3"/>
    <col min="6657" max="6657" width="2.28515625" style="3" customWidth="1"/>
    <col min="6658" max="6658" width="34.42578125" style="3" customWidth="1"/>
    <col min="6659" max="6659" width="7.7109375" style="3" customWidth="1"/>
    <col min="6660" max="6660" width="8" style="3" customWidth="1"/>
    <col min="6661" max="6661" width="19.28515625" style="3" customWidth="1"/>
    <col min="6662" max="6662" width="18.85546875" style="3" customWidth="1"/>
    <col min="6663" max="6663" width="11.140625" style="3" customWidth="1"/>
    <col min="6664" max="6891" width="9.140625" style="3" customWidth="1"/>
    <col min="6892" max="6912" width="9.140625" style="3"/>
    <col min="6913" max="6913" width="2.28515625" style="3" customWidth="1"/>
    <col min="6914" max="6914" width="34.42578125" style="3" customWidth="1"/>
    <col min="6915" max="6915" width="7.7109375" style="3" customWidth="1"/>
    <col min="6916" max="6916" width="8" style="3" customWidth="1"/>
    <col min="6917" max="6917" width="19.28515625" style="3" customWidth="1"/>
    <col min="6918" max="6918" width="18.85546875" style="3" customWidth="1"/>
    <col min="6919" max="6919" width="11.140625" style="3" customWidth="1"/>
    <col min="6920" max="7147" width="9.140625" style="3" customWidth="1"/>
    <col min="7148" max="7168" width="9.140625" style="3"/>
    <col min="7169" max="7169" width="2.28515625" style="3" customWidth="1"/>
    <col min="7170" max="7170" width="34.42578125" style="3" customWidth="1"/>
    <col min="7171" max="7171" width="7.7109375" style="3" customWidth="1"/>
    <col min="7172" max="7172" width="8" style="3" customWidth="1"/>
    <col min="7173" max="7173" width="19.28515625" style="3" customWidth="1"/>
    <col min="7174" max="7174" width="18.85546875" style="3" customWidth="1"/>
    <col min="7175" max="7175" width="11.140625" style="3" customWidth="1"/>
    <col min="7176" max="7403" width="9.140625" style="3" customWidth="1"/>
    <col min="7404" max="7424" width="9.140625" style="3"/>
    <col min="7425" max="7425" width="2.28515625" style="3" customWidth="1"/>
    <col min="7426" max="7426" width="34.42578125" style="3" customWidth="1"/>
    <col min="7427" max="7427" width="7.7109375" style="3" customWidth="1"/>
    <col min="7428" max="7428" width="8" style="3" customWidth="1"/>
    <col min="7429" max="7429" width="19.28515625" style="3" customWidth="1"/>
    <col min="7430" max="7430" width="18.85546875" style="3" customWidth="1"/>
    <col min="7431" max="7431" width="11.140625" style="3" customWidth="1"/>
    <col min="7432" max="7659" width="9.140625" style="3" customWidth="1"/>
    <col min="7660" max="7680" width="9.140625" style="3"/>
    <col min="7681" max="7681" width="2.28515625" style="3" customWidth="1"/>
    <col min="7682" max="7682" width="34.42578125" style="3" customWidth="1"/>
    <col min="7683" max="7683" width="7.7109375" style="3" customWidth="1"/>
    <col min="7684" max="7684" width="8" style="3" customWidth="1"/>
    <col min="7685" max="7685" width="19.28515625" style="3" customWidth="1"/>
    <col min="7686" max="7686" width="18.85546875" style="3" customWidth="1"/>
    <col min="7687" max="7687" width="11.140625" style="3" customWidth="1"/>
    <col min="7688" max="7915" width="9.140625" style="3" customWidth="1"/>
    <col min="7916" max="7936" width="9.140625" style="3"/>
    <col min="7937" max="7937" width="2.28515625" style="3" customWidth="1"/>
    <col min="7938" max="7938" width="34.42578125" style="3" customWidth="1"/>
    <col min="7939" max="7939" width="7.7109375" style="3" customWidth="1"/>
    <col min="7940" max="7940" width="8" style="3" customWidth="1"/>
    <col min="7941" max="7941" width="19.28515625" style="3" customWidth="1"/>
    <col min="7942" max="7942" width="18.85546875" style="3" customWidth="1"/>
    <col min="7943" max="7943" width="11.140625" style="3" customWidth="1"/>
    <col min="7944" max="8171" width="9.140625" style="3" customWidth="1"/>
    <col min="8172" max="8192" width="9.140625" style="3"/>
    <col min="8193" max="8193" width="2.28515625" style="3" customWidth="1"/>
    <col min="8194" max="8194" width="34.42578125" style="3" customWidth="1"/>
    <col min="8195" max="8195" width="7.7109375" style="3" customWidth="1"/>
    <col min="8196" max="8196" width="8" style="3" customWidth="1"/>
    <col min="8197" max="8197" width="19.28515625" style="3" customWidth="1"/>
    <col min="8198" max="8198" width="18.85546875" style="3" customWidth="1"/>
    <col min="8199" max="8199" width="11.140625" style="3" customWidth="1"/>
    <col min="8200" max="8427" width="9.140625" style="3" customWidth="1"/>
    <col min="8428" max="8448" width="9.140625" style="3"/>
    <col min="8449" max="8449" width="2.28515625" style="3" customWidth="1"/>
    <col min="8450" max="8450" width="34.42578125" style="3" customWidth="1"/>
    <col min="8451" max="8451" width="7.7109375" style="3" customWidth="1"/>
    <col min="8452" max="8452" width="8" style="3" customWidth="1"/>
    <col min="8453" max="8453" width="19.28515625" style="3" customWidth="1"/>
    <col min="8454" max="8454" width="18.85546875" style="3" customWidth="1"/>
    <col min="8455" max="8455" width="11.140625" style="3" customWidth="1"/>
    <col min="8456" max="8683" width="9.140625" style="3" customWidth="1"/>
    <col min="8684" max="8704" width="9.140625" style="3"/>
    <col min="8705" max="8705" width="2.28515625" style="3" customWidth="1"/>
    <col min="8706" max="8706" width="34.42578125" style="3" customWidth="1"/>
    <col min="8707" max="8707" width="7.7109375" style="3" customWidth="1"/>
    <col min="8708" max="8708" width="8" style="3" customWidth="1"/>
    <col min="8709" max="8709" width="19.28515625" style="3" customWidth="1"/>
    <col min="8710" max="8710" width="18.85546875" style="3" customWidth="1"/>
    <col min="8711" max="8711" width="11.140625" style="3" customWidth="1"/>
    <col min="8712" max="8939" width="9.140625" style="3" customWidth="1"/>
    <col min="8940" max="8960" width="9.140625" style="3"/>
    <col min="8961" max="8961" width="2.28515625" style="3" customWidth="1"/>
    <col min="8962" max="8962" width="34.42578125" style="3" customWidth="1"/>
    <col min="8963" max="8963" width="7.7109375" style="3" customWidth="1"/>
    <col min="8964" max="8964" width="8" style="3" customWidth="1"/>
    <col min="8965" max="8965" width="19.28515625" style="3" customWidth="1"/>
    <col min="8966" max="8966" width="18.85546875" style="3" customWidth="1"/>
    <col min="8967" max="8967" width="11.140625" style="3" customWidth="1"/>
    <col min="8968" max="9195" width="9.140625" style="3" customWidth="1"/>
    <col min="9196" max="9216" width="9.140625" style="3"/>
    <col min="9217" max="9217" width="2.28515625" style="3" customWidth="1"/>
    <col min="9218" max="9218" width="34.42578125" style="3" customWidth="1"/>
    <col min="9219" max="9219" width="7.7109375" style="3" customWidth="1"/>
    <col min="9220" max="9220" width="8" style="3" customWidth="1"/>
    <col min="9221" max="9221" width="19.28515625" style="3" customWidth="1"/>
    <col min="9222" max="9222" width="18.85546875" style="3" customWidth="1"/>
    <col min="9223" max="9223" width="11.140625" style="3" customWidth="1"/>
    <col min="9224" max="9451" width="9.140625" style="3" customWidth="1"/>
    <col min="9452" max="9472" width="9.140625" style="3"/>
    <col min="9473" max="9473" width="2.28515625" style="3" customWidth="1"/>
    <col min="9474" max="9474" width="34.42578125" style="3" customWidth="1"/>
    <col min="9475" max="9475" width="7.7109375" style="3" customWidth="1"/>
    <col min="9476" max="9476" width="8" style="3" customWidth="1"/>
    <col min="9477" max="9477" width="19.28515625" style="3" customWidth="1"/>
    <col min="9478" max="9478" width="18.85546875" style="3" customWidth="1"/>
    <col min="9479" max="9479" width="11.140625" style="3" customWidth="1"/>
    <col min="9480" max="9707" width="9.140625" style="3" customWidth="1"/>
    <col min="9708" max="9728" width="9.140625" style="3"/>
    <col min="9729" max="9729" width="2.28515625" style="3" customWidth="1"/>
    <col min="9730" max="9730" width="34.42578125" style="3" customWidth="1"/>
    <col min="9731" max="9731" width="7.7109375" style="3" customWidth="1"/>
    <col min="9732" max="9732" width="8" style="3" customWidth="1"/>
    <col min="9733" max="9733" width="19.28515625" style="3" customWidth="1"/>
    <col min="9734" max="9734" width="18.85546875" style="3" customWidth="1"/>
    <col min="9735" max="9735" width="11.140625" style="3" customWidth="1"/>
    <col min="9736" max="9963" width="9.140625" style="3" customWidth="1"/>
    <col min="9964" max="9984" width="9.140625" style="3"/>
    <col min="9985" max="9985" width="2.28515625" style="3" customWidth="1"/>
    <col min="9986" max="9986" width="34.42578125" style="3" customWidth="1"/>
    <col min="9987" max="9987" width="7.7109375" style="3" customWidth="1"/>
    <col min="9988" max="9988" width="8" style="3" customWidth="1"/>
    <col min="9989" max="9989" width="19.28515625" style="3" customWidth="1"/>
    <col min="9990" max="9990" width="18.85546875" style="3" customWidth="1"/>
    <col min="9991" max="9991" width="11.140625" style="3" customWidth="1"/>
    <col min="9992" max="10219" width="9.140625" style="3" customWidth="1"/>
    <col min="10220" max="10240" width="9.140625" style="3"/>
    <col min="10241" max="10241" width="2.28515625" style="3" customWidth="1"/>
    <col min="10242" max="10242" width="34.42578125" style="3" customWidth="1"/>
    <col min="10243" max="10243" width="7.7109375" style="3" customWidth="1"/>
    <col min="10244" max="10244" width="8" style="3" customWidth="1"/>
    <col min="10245" max="10245" width="19.28515625" style="3" customWidth="1"/>
    <col min="10246" max="10246" width="18.85546875" style="3" customWidth="1"/>
    <col min="10247" max="10247" width="11.140625" style="3" customWidth="1"/>
    <col min="10248" max="10475" width="9.140625" style="3" customWidth="1"/>
    <col min="10476" max="10496" width="9.140625" style="3"/>
    <col min="10497" max="10497" width="2.28515625" style="3" customWidth="1"/>
    <col min="10498" max="10498" width="34.42578125" style="3" customWidth="1"/>
    <col min="10499" max="10499" width="7.7109375" style="3" customWidth="1"/>
    <col min="10500" max="10500" width="8" style="3" customWidth="1"/>
    <col min="10501" max="10501" width="19.28515625" style="3" customWidth="1"/>
    <col min="10502" max="10502" width="18.85546875" style="3" customWidth="1"/>
    <col min="10503" max="10503" width="11.140625" style="3" customWidth="1"/>
    <col min="10504" max="10731" width="9.140625" style="3" customWidth="1"/>
    <col min="10732" max="10752" width="9.140625" style="3"/>
    <col min="10753" max="10753" width="2.28515625" style="3" customWidth="1"/>
    <col min="10754" max="10754" width="34.42578125" style="3" customWidth="1"/>
    <col min="10755" max="10755" width="7.7109375" style="3" customWidth="1"/>
    <col min="10756" max="10756" width="8" style="3" customWidth="1"/>
    <col min="10757" max="10757" width="19.28515625" style="3" customWidth="1"/>
    <col min="10758" max="10758" width="18.85546875" style="3" customWidth="1"/>
    <col min="10759" max="10759" width="11.140625" style="3" customWidth="1"/>
    <col min="10760" max="10987" width="9.140625" style="3" customWidth="1"/>
    <col min="10988" max="11008" width="9.140625" style="3"/>
    <col min="11009" max="11009" width="2.28515625" style="3" customWidth="1"/>
    <col min="11010" max="11010" width="34.42578125" style="3" customWidth="1"/>
    <col min="11011" max="11011" width="7.7109375" style="3" customWidth="1"/>
    <col min="11012" max="11012" width="8" style="3" customWidth="1"/>
    <col min="11013" max="11013" width="19.28515625" style="3" customWidth="1"/>
    <col min="11014" max="11014" width="18.85546875" style="3" customWidth="1"/>
    <col min="11015" max="11015" width="11.140625" style="3" customWidth="1"/>
    <col min="11016" max="11243" width="9.140625" style="3" customWidth="1"/>
    <col min="11244" max="11264" width="9.140625" style="3"/>
    <col min="11265" max="11265" width="2.28515625" style="3" customWidth="1"/>
    <col min="11266" max="11266" width="34.42578125" style="3" customWidth="1"/>
    <col min="11267" max="11267" width="7.7109375" style="3" customWidth="1"/>
    <col min="11268" max="11268" width="8" style="3" customWidth="1"/>
    <col min="11269" max="11269" width="19.28515625" style="3" customWidth="1"/>
    <col min="11270" max="11270" width="18.85546875" style="3" customWidth="1"/>
    <col min="11271" max="11271" width="11.140625" style="3" customWidth="1"/>
    <col min="11272" max="11499" width="9.140625" style="3" customWidth="1"/>
    <col min="11500" max="11520" width="9.140625" style="3"/>
    <col min="11521" max="11521" width="2.28515625" style="3" customWidth="1"/>
    <col min="11522" max="11522" width="34.42578125" style="3" customWidth="1"/>
    <col min="11523" max="11523" width="7.7109375" style="3" customWidth="1"/>
    <col min="11524" max="11524" width="8" style="3" customWidth="1"/>
    <col min="11525" max="11525" width="19.28515625" style="3" customWidth="1"/>
    <col min="11526" max="11526" width="18.85546875" style="3" customWidth="1"/>
    <col min="11527" max="11527" width="11.140625" style="3" customWidth="1"/>
    <col min="11528" max="11755" width="9.140625" style="3" customWidth="1"/>
    <col min="11756" max="11776" width="9.140625" style="3"/>
    <col min="11777" max="11777" width="2.28515625" style="3" customWidth="1"/>
    <col min="11778" max="11778" width="34.42578125" style="3" customWidth="1"/>
    <col min="11779" max="11779" width="7.7109375" style="3" customWidth="1"/>
    <col min="11780" max="11780" width="8" style="3" customWidth="1"/>
    <col min="11781" max="11781" width="19.28515625" style="3" customWidth="1"/>
    <col min="11782" max="11782" width="18.85546875" style="3" customWidth="1"/>
    <col min="11783" max="11783" width="11.140625" style="3" customWidth="1"/>
    <col min="11784" max="12011" width="9.140625" style="3" customWidth="1"/>
    <col min="12012" max="12032" width="9.140625" style="3"/>
    <col min="12033" max="12033" width="2.28515625" style="3" customWidth="1"/>
    <col min="12034" max="12034" width="34.42578125" style="3" customWidth="1"/>
    <col min="12035" max="12035" width="7.7109375" style="3" customWidth="1"/>
    <col min="12036" max="12036" width="8" style="3" customWidth="1"/>
    <col min="12037" max="12037" width="19.28515625" style="3" customWidth="1"/>
    <col min="12038" max="12038" width="18.85546875" style="3" customWidth="1"/>
    <col min="12039" max="12039" width="11.140625" style="3" customWidth="1"/>
    <col min="12040" max="12267" width="9.140625" style="3" customWidth="1"/>
    <col min="12268" max="12288" width="9.140625" style="3"/>
    <col min="12289" max="12289" width="2.28515625" style="3" customWidth="1"/>
    <col min="12290" max="12290" width="34.42578125" style="3" customWidth="1"/>
    <col min="12291" max="12291" width="7.7109375" style="3" customWidth="1"/>
    <col min="12292" max="12292" width="8" style="3" customWidth="1"/>
    <col min="12293" max="12293" width="19.28515625" style="3" customWidth="1"/>
    <col min="12294" max="12294" width="18.85546875" style="3" customWidth="1"/>
    <col min="12295" max="12295" width="11.140625" style="3" customWidth="1"/>
    <col min="12296" max="12523" width="9.140625" style="3" customWidth="1"/>
    <col min="12524" max="12544" width="9.140625" style="3"/>
    <col min="12545" max="12545" width="2.28515625" style="3" customWidth="1"/>
    <col min="12546" max="12546" width="34.42578125" style="3" customWidth="1"/>
    <col min="12547" max="12547" width="7.7109375" style="3" customWidth="1"/>
    <col min="12548" max="12548" width="8" style="3" customWidth="1"/>
    <col min="12549" max="12549" width="19.28515625" style="3" customWidth="1"/>
    <col min="12550" max="12550" width="18.85546875" style="3" customWidth="1"/>
    <col min="12551" max="12551" width="11.140625" style="3" customWidth="1"/>
    <col min="12552" max="12779" width="9.140625" style="3" customWidth="1"/>
    <col min="12780" max="12800" width="9.140625" style="3"/>
    <col min="12801" max="12801" width="2.28515625" style="3" customWidth="1"/>
    <col min="12802" max="12802" width="34.42578125" style="3" customWidth="1"/>
    <col min="12803" max="12803" width="7.7109375" style="3" customWidth="1"/>
    <col min="12804" max="12804" width="8" style="3" customWidth="1"/>
    <col min="12805" max="12805" width="19.28515625" style="3" customWidth="1"/>
    <col min="12806" max="12806" width="18.85546875" style="3" customWidth="1"/>
    <col min="12807" max="12807" width="11.140625" style="3" customWidth="1"/>
    <col min="12808" max="13035" width="9.140625" style="3" customWidth="1"/>
    <col min="13036" max="13056" width="9.140625" style="3"/>
    <col min="13057" max="13057" width="2.28515625" style="3" customWidth="1"/>
    <col min="13058" max="13058" width="34.42578125" style="3" customWidth="1"/>
    <col min="13059" max="13059" width="7.7109375" style="3" customWidth="1"/>
    <col min="13060" max="13060" width="8" style="3" customWidth="1"/>
    <col min="13061" max="13061" width="19.28515625" style="3" customWidth="1"/>
    <col min="13062" max="13062" width="18.85546875" style="3" customWidth="1"/>
    <col min="13063" max="13063" width="11.140625" style="3" customWidth="1"/>
    <col min="13064" max="13291" width="9.140625" style="3" customWidth="1"/>
    <col min="13292" max="13312" width="9.140625" style="3"/>
    <col min="13313" max="13313" width="2.28515625" style="3" customWidth="1"/>
    <col min="13314" max="13314" width="34.42578125" style="3" customWidth="1"/>
    <col min="13315" max="13315" width="7.7109375" style="3" customWidth="1"/>
    <col min="13316" max="13316" width="8" style="3" customWidth="1"/>
    <col min="13317" max="13317" width="19.28515625" style="3" customWidth="1"/>
    <col min="13318" max="13318" width="18.85546875" style="3" customWidth="1"/>
    <col min="13319" max="13319" width="11.140625" style="3" customWidth="1"/>
    <col min="13320" max="13547" width="9.140625" style="3" customWidth="1"/>
    <col min="13548" max="13568" width="9.140625" style="3"/>
    <col min="13569" max="13569" width="2.28515625" style="3" customWidth="1"/>
    <col min="13570" max="13570" width="34.42578125" style="3" customWidth="1"/>
    <col min="13571" max="13571" width="7.7109375" style="3" customWidth="1"/>
    <col min="13572" max="13572" width="8" style="3" customWidth="1"/>
    <col min="13573" max="13573" width="19.28515625" style="3" customWidth="1"/>
    <col min="13574" max="13574" width="18.85546875" style="3" customWidth="1"/>
    <col min="13575" max="13575" width="11.140625" style="3" customWidth="1"/>
    <col min="13576" max="13803" width="9.140625" style="3" customWidth="1"/>
    <col min="13804" max="13824" width="9.140625" style="3"/>
    <col min="13825" max="13825" width="2.28515625" style="3" customWidth="1"/>
    <col min="13826" max="13826" width="34.42578125" style="3" customWidth="1"/>
    <col min="13827" max="13827" width="7.7109375" style="3" customWidth="1"/>
    <col min="13828" max="13828" width="8" style="3" customWidth="1"/>
    <col min="13829" max="13829" width="19.28515625" style="3" customWidth="1"/>
    <col min="13830" max="13830" width="18.85546875" style="3" customWidth="1"/>
    <col min="13831" max="13831" width="11.140625" style="3" customWidth="1"/>
    <col min="13832" max="14059" width="9.140625" style="3" customWidth="1"/>
    <col min="14060" max="14080" width="9.140625" style="3"/>
    <col min="14081" max="14081" width="2.28515625" style="3" customWidth="1"/>
    <col min="14082" max="14082" width="34.42578125" style="3" customWidth="1"/>
    <col min="14083" max="14083" width="7.7109375" style="3" customWidth="1"/>
    <col min="14084" max="14084" width="8" style="3" customWidth="1"/>
    <col min="14085" max="14085" width="19.28515625" style="3" customWidth="1"/>
    <col min="14086" max="14086" width="18.85546875" style="3" customWidth="1"/>
    <col min="14087" max="14087" width="11.140625" style="3" customWidth="1"/>
    <col min="14088" max="14315" width="9.140625" style="3" customWidth="1"/>
    <col min="14316" max="14336" width="9.140625" style="3"/>
    <col min="14337" max="14337" width="2.28515625" style="3" customWidth="1"/>
    <col min="14338" max="14338" width="34.42578125" style="3" customWidth="1"/>
    <col min="14339" max="14339" width="7.7109375" style="3" customWidth="1"/>
    <col min="14340" max="14340" width="8" style="3" customWidth="1"/>
    <col min="14341" max="14341" width="19.28515625" style="3" customWidth="1"/>
    <col min="14342" max="14342" width="18.85546875" style="3" customWidth="1"/>
    <col min="14343" max="14343" width="11.140625" style="3" customWidth="1"/>
    <col min="14344" max="14571" width="9.140625" style="3" customWidth="1"/>
    <col min="14572" max="14592" width="9.140625" style="3"/>
    <col min="14593" max="14593" width="2.28515625" style="3" customWidth="1"/>
    <col min="14594" max="14594" width="34.42578125" style="3" customWidth="1"/>
    <col min="14595" max="14595" width="7.7109375" style="3" customWidth="1"/>
    <col min="14596" max="14596" width="8" style="3" customWidth="1"/>
    <col min="14597" max="14597" width="19.28515625" style="3" customWidth="1"/>
    <col min="14598" max="14598" width="18.85546875" style="3" customWidth="1"/>
    <col min="14599" max="14599" width="11.140625" style="3" customWidth="1"/>
    <col min="14600" max="14827" width="9.140625" style="3" customWidth="1"/>
    <col min="14828" max="14848" width="9.140625" style="3"/>
    <col min="14849" max="14849" width="2.28515625" style="3" customWidth="1"/>
    <col min="14850" max="14850" width="34.42578125" style="3" customWidth="1"/>
    <col min="14851" max="14851" width="7.7109375" style="3" customWidth="1"/>
    <col min="14852" max="14852" width="8" style="3" customWidth="1"/>
    <col min="14853" max="14853" width="19.28515625" style="3" customWidth="1"/>
    <col min="14854" max="14854" width="18.85546875" style="3" customWidth="1"/>
    <col min="14855" max="14855" width="11.140625" style="3" customWidth="1"/>
    <col min="14856" max="15083" width="9.140625" style="3" customWidth="1"/>
    <col min="15084" max="15104" width="9.140625" style="3"/>
    <col min="15105" max="15105" width="2.28515625" style="3" customWidth="1"/>
    <col min="15106" max="15106" width="34.42578125" style="3" customWidth="1"/>
    <col min="15107" max="15107" width="7.7109375" style="3" customWidth="1"/>
    <col min="15108" max="15108" width="8" style="3" customWidth="1"/>
    <col min="15109" max="15109" width="19.28515625" style="3" customWidth="1"/>
    <col min="15110" max="15110" width="18.85546875" style="3" customWidth="1"/>
    <col min="15111" max="15111" width="11.140625" style="3" customWidth="1"/>
    <col min="15112" max="15339" width="9.140625" style="3" customWidth="1"/>
    <col min="15340" max="15360" width="9.140625" style="3"/>
    <col min="15361" max="15361" width="2.28515625" style="3" customWidth="1"/>
    <col min="15362" max="15362" width="34.42578125" style="3" customWidth="1"/>
    <col min="15363" max="15363" width="7.7109375" style="3" customWidth="1"/>
    <col min="15364" max="15364" width="8" style="3" customWidth="1"/>
    <col min="15365" max="15365" width="19.28515625" style="3" customWidth="1"/>
    <col min="15366" max="15366" width="18.85546875" style="3" customWidth="1"/>
    <col min="15367" max="15367" width="11.140625" style="3" customWidth="1"/>
    <col min="15368" max="15595" width="9.140625" style="3" customWidth="1"/>
    <col min="15596" max="15616" width="9.140625" style="3"/>
    <col min="15617" max="15617" width="2.28515625" style="3" customWidth="1"/>
    <col min="15618" max="15618" width="34.42578125" style="3" customWidth="1"/>
    <col min="15619" max="15619" width="7.7109375" style="3" customWidth="1"/>
    <col min="15620" max="15620" width="8" style="3" customWidth="1"/>
    <col min="15621" max="15621" width="19.28515625" style="3" customWidth="1"/>
    <col min="15622" max="15622" width="18.85546875" style="3" customWidth="1"/>
    <col min="15623" max="15623" width="11.140625" style="3" customWidth="1"/>
    <col min="15624" max="15851" width="9.140625" style="3" customWidth="1"/>
    <col min="15852" max="15872" width="9.140625" style="3"/>
    <col min="15873" max="15873" width="2.28515625" style="3" customWidth="1"/>
    <col min="15874" max="15874" width="34.42578125" style="3" customWidth="1"/>
    <col min="15875" max="15875" width="7.7109375" style="3" customWidth="1"/>
    <col min="15876" max="15876" width="8" style="3" customWidth="1"/>
    <col min="15877" max="15877" width="19.28515625" style="3" customWidth="1"/>
    <col min="15878" max="15878" width="18.85546875" style="3" customWidth="1"/>
    <col min="15879" max="15879" width="11.140625" style="3" customWidth="1"/>
    <col min="15880" max="16107" width="9.140625" style="3" customWidth="1"/>
    <col min="16108" max="16128" width="9.140625" style="3"/>
    <col min="16129" max="16129" width="2.28515625" style="3" customWidth="1"/>
    <col min="16130" max="16130" width="34.42578125" style="3" customWidth="1"/>
    <col min="16131" max="16131" width="7.7109375" style="3" customWidth="1"/>
    <col min="16132" max="16132" width="8" style="3" customWidth="1"/>
    <col min="16133" max="16133" width="19.28515625" style="3" customWidth="1"/>
    <col min="16134" max="16134" width="18.85546875" style="3" customWidth="1"/>
    <col min="16135" max="16135" width="11.140625" style="3" customWidth="1"/>
    <col min="16136" max="16363" width="9.140625" style="3" customWidth="1"/>
    <col min="16364" max="16384" width="9.140625" style="3"/>
  </cols>
  <sheetData>
    <row r="1" spans="1:7" ht="5.25" customHeight="1" x14ac:dyDescent="0.25">
      <c r="B1" s="4"/>
      <c r="C1" s="4"/>
      <c r="D1" s="4"/>
      <c r="E1" s="4"/>
      <c r="F1" s="4"/>
      <c r="G1" s="4"/>
    </row>
    <row r="2" spans="1:7" ht="16.5" customHeight="1" x14ac:dyDescent="0.25">
      <c r="B2" s="2"/>
      <c r="C2" s="2"/>
      <c r="D2" s="2"/>
      <c r="E2" s="23" t="s">
        <v>189</v>
      </c>
      <c r="F2" s="23"/>
      <c r="G2" s="2"/>
    </row>
    <row r="3" spans="1:7" ht="16.5" customHeight="1" x14ac:dyDescent="0.25">
      <c r="B3" s="2"/>
      <c r="C3" s="2"/>
      <c r="D3" s="2"/>
      <c r="E3" s="23" t="s">
        <v>178</v>
      </c>
      <c r="F3" s="23"/>
      <c r="G3" s="2"/>
    </row>
    <row r="4" spans="1:7" ht="16.5" customHeight="1" x14ac:dyDescent="0.25">
      <c r="B4" s="2"/>
      <c r="C4" s="2"/>
      <c r="D4" s="2"/>
      <c r="E4" s="23" t="s">
        <v>179</v>
      </c>
      <c r="F4" s="23"/>
      <c r="G4" s="2"/>
    </row>
    <row r="5" spans="1:7" ht="16.5" customHeight="1" x14ac:dyDescent="0.25">
      <c r="B5" s="2"/>
      <c r="C5" s="2"/>
      <c r="D5" s="2"/>
      <c r="E5" s="24" t="s">
        <v>180</v>
      </c>
      <c r="F5" s="24"/>
      <c r="G5" s="2"/>
    </row>
    <row r="6" spans="1:7" ht="16.5" customHeight="1" x14ac:dyDescent="0.25">
      <c r="B6" s="2"/>
      <c r="C6" s="2"/>
      <c r="D6" s="2"/>
      <c r="E6" s="2"/>
      <c r="F6" s="2"/>
      <c r="G6" s="2"/>
    </row>
    <row r="7" spans="1:7" ht="16.5" customHeight="1" x14ac:dyDescent="0.25">
      <c r="B7" s="134" t="s">
        <v>416</v>
      </c>
      <c r="C7" s="134"/>
      <c r="D7" s="134"/>
      <c r="E7" s="134"/>
      <c r="F7" s="134"/>
      <c r="G7" s="134"/>
    </row>
    <row r="8" spans="1:7" ht="39.75" customHeight="1" x14ac:dyDescent="0.25">
      <c r="B8" s="134"/>
      <c r="C8" s="134"/>
      <c r="D8" s="134"/>
      <c r="E8" s="134"/>
      <c r="F8" s="134"/>
      <c r="G8" s="134"/>
    </row>
    <row r="9" spans="1:7" ht="5.25" customHeight="1" x14ac:dyDescent="0.25">
      <c r="B9" s="2"/>
      <c r="C9" s="2"/>
      <c r="D9" s="2"/>
      <c r="E9" s="2"/>
      <c r="F9" s="2"/>
      <c r="G9" s="2"/>
    </row>
    <row r="10" spans="1:7" ht="16.5" customHeight="1" x14ac:dyDescent="0.25">
      <c r="B10" s="2"/>
      <c r="C10" s="2"/>
      <c r="D10" s="2"/>
      <c r="E10" s="2"/>
      <c r="F10" s="2"/>
      <c r="G10" s="2"/>
    </row>
    <row r="11" spans="1:7" ht="16.5" customHeight="1" x14ac:dyDescent="0.25">
      <c r="B11" s="135" t="s">
        <v>187</v>
      </c>
      <c r="C11" s="136" t="s">
        <v>181</v>
      </c>
      <c r="D11" s="136"/>
      <c r="E11" s="136" t="s">
        <v>182</v>
      </c>
      <c r="F11" s="136"/>
      <c r="G11" s="136" t="s">
        <v>203</v>
      </c>
    </row>
    <row r="12" spans="1:7" ht="16.5" customHeight="1" x14ac:dyDescent="0.25">
      <c r="B12" s="135"/>
      <c r="C12" s="136"/>
      <c r="D12" s="136"/>
      <c r="E12" s="136" t="s">
        <v>183</v>
      </c>
      <c r="F12" s="136" t="s">
        <v>184</v>
      </c>
      <c r="G12" s="136"/>
    </row>
    <row r="13" spans="1:7" ht="51" customHeight="1" x14ac:dyDescent="0.25">
      <c r="B13" s="135"/>
      <c r="C13" s="136"/>
      <c r="D13" s="136"/>
      <c r="E13" s="136"/>
      <c r="F13" s="136"/>
      <c r="G13" s="136"/>
    </row>
    <row r="14" spans="1:7" ht="42" customHeight="1" x14ac:dyDescent="0.25">
      <c r="B14" s="135"/>
      <c r="C14" s="25" t="s">
        <v>190</v>
      </c>
      <c r="D14" s="25" t="s">
        <v>191</v>
      </c>
      <c r="E14" s="136"/>
      <c r="F14" s="136"/>
      <c r="G14" s="136"/>
    </row>
    <row r="15" spans="1:7" ht="15" customHeight="1" x14ac:dyDescent="0.25">
      <c r="A15" s="4"/>
      <c r="B15" s="26">
        <v>1</v>
      </c>
      <c r="C15" s="26">
        <v>2</v>
      </c>
      <c r="D15" s="26">
        <v>3</v>
      </c>
      <c r="E15" s="26">
        <v>4</v>
      </c>
      <c r="F15" s="26">
        <v>5</v>
      </c>
      <c r="G15" s="26">
        <v>6</v>
      </c>
    </row>
    <row r="16" spans="1:7" ht="16.5" customHeight="1" x14ac:dyDescent="0.25">
      <c r="A16" s="10"/>
      <c r="B16" s="11" t="s">
        <v>97</v>
      </c>
      <c r="C16" s="19">
        <v>1</v>
      </c>
      <c r="D16" s="19">
        <v>-1</v>
      </c>
      <c r="E16" s="5">
        <f>E17+E18+E19+E20+E21+E22</f>
        <v>230160917.42000002</v>
      </c>
      <c r="F16" s="5">
        <f>F17+F18+F19+F20+F21+F22</f>
        <v>226761181.72999999</v>
      </c>
      <c r="G16" s="5">
        <f>F16*100/E16</f>
        <v>98.522887496231107</v>
      </c>
    </row>
    <row r="17" spans="1:7" ht="63" x14ac:dyDescent="0.25">
      <c r="A17" s="10"/>
      <c r="B17" s="11" t="s">
        <v>176</v>
      </c>
      <c r="C17" s="19">
        <v>1</v>
      </c>
      <c r="D17" s="19">
        <v>2</v>
      </c>
      <c r="E17" s="5">
        <v>7012668.1299999999</v>
      </c>
      <c r="F17" s="5">
        <v>7012668.1299999999</v>
      </c>
      <c r="G17" s="5">
        <f>F17*100/E17</f>
        <v>100</v>
      </c>
    </row>
    <row r="18" spans="1:7" ht="94.5" x14ac:dyDescent="0.25">
      <c r="A18" s="10"/>
      <c r="B18" s="11" t="s">
        <v>177</v>
      </c>
      <c r="C18" s="19">
        <v>1</v>
      </c>
      <c r="D18" s="19">
        <v>3</v>
      </c>
      <c r="E18" s="5">
        <v>4142407.12</v>
      </c>
      <c r="F18" s="5">
        <v>4142407.12</v>
      </c>
      <c r="G18" s="5">
        <f>F18*100/E18</f>
        <v>100</v>
      </c>
    </row>
    <row r="19" spans="1:7" ht="112.5" customHeight="1" x14ac:dyDescent="0.25">
      <c r="A19" s="10"/>
      <c r="B19" s="11" t="s">
        <v>175</v>
      </c>
      <c r="C19" s="19">
        <v>1</v>
      </c>
      <c r="D19" s="19">
        <v>4</v>
      </c>
      <c r="E19" s="5">
        <v>55162284.909999996</v>
      </c>
      <c r="F19" s="5">
        <v>55137984.909999996</v>
      </c>
      <c r="G19" s="5">
        <f t="shared" ref="G19:G61" si="0">F19*100/E19</f>
        <v>99.95594816269913</v>
      </c>
    </row>
    <row r="20" spans="1:7" ht="15" customHeight="1" x14ac:dyDescent="0.25">
      <c r="A20" s="10"/>
      <c r="B20" s="11" t="s">
        <v>96</v>
      </c>
      <c r="C20" s="19">
        <v>1</v>
      </c>
      <c r="D20" s="19">
        <v>5</v>
      </c>
      <c r="E20" s="5">
        <v>72.319999999999993</v>
      </c>
      <c r="F20" s="5">
        <v>0</v>
      </c>
      <c r="G20" s="5">
        <f t="shared" si="0"/>
        <v>0</v>
      </c>
    </row>
    <row r="21" spans="1:7" ht="78.75" x14ac:dyDescent="0.25">
      <c r="A21" s="10"/>
      <c r="B21" s="11" t="s">
        <v>174</v>
      </c>
      <c r="C21" s="19">
        <v>1</v>
      </c>
      <c r="D21" s="19">
        <v>6</v>
      </c>
      <c r="E21" s="35">
        <v>17757747.609999999</v>
      </c>
      <c r="F21" s="35">
        <v>17457375.690000001</v>
      </c>
      <c r="G21" s="5">
        <f t="shared" si="0"/>
        <v>98.308502144546495</v>
      </c>
    </row>
    <row r="22" spans="1:7" ht="31.5" x14ac:dyDescent="0.25">
      <c r="A22" s="10"/>
      <c r="B22" s="11" t="s">
        <v>93</v>
      </c>
      <c r="C22" s="19">
        <v>1</v>
      </c>
      <c r="D22" s="19">
        <v>13</v>
      </c>
      <c r="E22" s="35">
        <v>146085737.33000001</v>
      </c>
      <c r="F22" s="35">
        <v>143010745.88</v>
      </c>
      <c r="G22" s="5">
        <f t="shared" si="0"/>
        <v>97.89507757143069</v>
      </c>
    </row>
    <row r="23" spans="1:7" ht="36.75" customHeight="1" x14ac:dyDescent="0.25">
      <c r="A23" s="10"/>
      <c r="B23" s="11" t="s">
        <v>75</v>
      </c>
      <c r="C23" s="19">
        <v>3</v>
      </c>
      <c r="D23" s="19">
        <v>-1</v>
      </c>
      <c r="E23" s="5">
        <f>E24+E25</f>
        <v>12802841.199999999</v>
      </c>
      <c r="F23" s="5">
        <f>F24+F25</f>
        <v>12562415.640000001</v>
      </c>
      <c r="G23" s="5">
        <f t="shared" si="0"/>
        <v>98.122092149358224</v>
      </c>
    </row>
    <row r="24" spans="1:7" ht="64.5" customHeight="1" x14ac:dyDescent="0.25">
      <c r="A24" s="10"/>
      <c r="B24" s="11" t="s">
        <v>368</v>
      </c>
      <c r="C24" s="19">
        <v>3</v>
      </c>
      <c r="D24" s="19">
        <v>10</v>
      </c>
      <c r="E24" s="30">
        <v>8571797.3900000006</v>
      </c>
      <c r="F24" s="36">
        <v>8331371.8300000001</v>
      </c>
      <c r="G24" s="5">
        <f t="shared" si="0"/>
        <v>97.195155822505967</v>
      </c>
    </row>
    <row r="25" spans="1:7" ht="69.75" customHeight="1" x14ac:dyDescent="0.25">
      <c r="A25" s="10"/>
      <c r="B25" s="11" t="s">
        <v>139</v>
      </c>
      <c r="C25" s="19">
        <v>3</v>
      </c>
      <c r="D25" s="19">
        <v>14</v>
      </c>
      <c r="E25" s="30">
        <v>4231043.8099999996</v>
      </c>
      <c r="F25" s="30">
        <v>4231043.8099999996</v>
      </c>
      <c r="G25" s="5">
        <f t="shared" si="0"/>
        <v>100</v>
      </c>
    </row>
    <row r="26" spans="1:7" x14ac:dyDescent="0.25">
      <c r="A26" s="10"/>
      <c r="B26" s="11" t="s">
        <v>21</v>
      </c>
      <c r="C26" s="19">
        <v>4</v>
      </c>
      <c r="D26" s="19">
        <v>-1</v>
      </c>
      <c r="E26" s="5">
        <f>E27+E28+E29+E30+E31</f>
        <v>195228718.12</v>
      </c>
      <c r="F26" s="5">
        <f>F27+F28+F29+F30+F31</f>
        <v>188464475.23999998</v>
      </c>
      <c r="G26" s="5">
        <f t="shared" si="0"/>
        <v>96.535221382828368</v>
      </c>
    </row>
    <row r="27" spans="1:7" x14ac:dyDescent="0.25">
      <c r="A27" s="10"/>
      <c r="B27" s="11" t="s">
        <v>52</v>
      </c>
      <c r="C27" s="19">
        <v>4</v>
      </c>
      <c r="D27" s="19">
        <v>1</v>
      </c>
      <c r="E27" s="35">
        <v>1500000</v>
      </c>
      <c r="F27" s="35">
        <v>1500000</v>
      </c>
      <c r="G27" s="5">
        <f t="shared" si="0"/>
        <v>100</v>
      </c>
    </row>
    <row r="28" spans="1:7" ht="31.5" x14ac:dyDescent="0.25">
      <c r="A28" s="10"/>
      <c r="B28" s="11" t="s">
        <v>20</v>
      </c>
      <c r="C28" s="19">
        <v>4</v>
      </c>
      <c r="D28" s="19">
        <v>5</v>
      </c>
      <c r="E28" s="35">
        <v>18477546.41</v>
      </c>
      <c r="F28" s="38">
        <v>18459190.98</v>
      </c>
      <c r="G28" s="39">
        <f t="shared" si="0"/>
        <v>99.900660890830906</v>
      </c>
    </row>
    <row r="29" spans="1:7" x14ac:dyDescent="0.25">
      <c r="A29" s="10"/>
      <c r="B29" s="11" t="s">
        <v>336</v>
      </c>
      <c r="C29" s="19">
        <v>4</v>
      </c>
      <c r="D29" s="19">
        <v>6</v>
      </c>
      <c r="E29" s="37">
        <v>16037210</v>
      </c>
      <c r="F29" s="37">
        <v>16037210</v>
      </c>
      <c r="G29" s="39">
        <f t="shared" si="0"/>
        <v>100</v>
      </c>
    </row>
    <row r="30" spans="1:7" ht="31.5" x14ac:dyDescent="0.25">
      <c r="A30" s="10"/>
      <c r="B30" s="11" t="s">
        <v>72</v>
      </c>
      <c r="C30" s="19">
        <v>4</v>
      </c>
      <c r="D30" s="19">
        <v>9</v>
      </c>
      <c r="E30" s="5">
        <v>134483075.68000001</v>
      </c>
      <c r="F30" s="5">
        <v>128249554.28</v>
      </c>
      <c r="G30" s="5">
        <f t="shared" si="0"/>
        <v>95.364828348488587</v>
      </c>
    </row>
    <row r="31" spans="1:7" ht="31.5" x14ac:dyDescent="0.25">
      <c r="A31" s="10"/>
      <c r="B31" s="11" t="s">
        <v>71</v>
      </c>
      <c r="C31" s="19">
        <v>4</v>
      </c>
      <c r="D31" s="19">
        <v>12</v>
      </c>
      <c r="E31" s="35">
        <v>24730886.030000001</v>
      </c>
      <c r="F31" s="35">
        <v>24218519.98</v>
      </c>
      <c r="G31" s="5">
        <f t="shared" si="0"/>
        <v>97.928234154738846</v>
      </c>
    </row>
    <row r="32" spans="1:7" ht="31.5" x14ac:dyDescent="0.25">
      <c r="A32" s="10"/>
      <c r="B32" s="11" t="s">
        <v>5</v>
      </c>
      <c r="C32" s="19">
        <v>5</v>
      </c>
      <c r="D32" s="19">
        <v>-1</v>
      </c>
      <c r="E32" s="35">
        <f>E33+E34+E35+E36</f>
        <v>603546920.12</v>
      </c>
      <c r="F32" s="35">
        <f>F33+F34+F35+F36</f>
        <v>603135470.67000008</v>
      </c>
      <c r="G32" s="5">
        <f t="shared" si="0"/>
        <v>99.931828092185754</v>
      </c>
    </row>
    <row r="33" spans="1:9" x14ac:dyDescent="0.25">
      <c r="A33" s="10"/>
      <c r="B33" s="11" t="s">
        <v>67</v>
      </c>
      <c r="C33" s="19">
        <v>5</v>
      </c>
      <c r="D33" s="19">
        <v>1</v>
      </c>
      <c r="E33" s="38">
        <v>697089.9</v>
      </c>
      <c r="F33" s="38">
        <v>697089.9</v>
      </c>
      <c r="G33" s="5">
        <f t="shared" si="0"/>
        <v>100</v>
      </c>
    </row>
    <row r="34" spans="1:9" x14ac:dyDescent="0.25">
      <c r="A34" s="10"/>
      <c r="B34" s="11" t="s">
        <v>64</v>
      </c>
      <c r="C34" s="19">
        <v>5</v>
      </c>
      <c r="D34" s="40">
        <v>2</v>
      </c>
      <c r="E34" s="35">
        <v>100041184.58</v>
      </c>
      <c r="F34" s="35">
        <v>100041184.58</v>
      </c>
      <c r="G34" s="41">
        <f t="shared" si="0"/>
        <v>100</v>
      </c>
    </row>
    <row r="35" spans="1:9" x14ac:dyDescent="0.25">
      <c r="A35" s="10"/>
      <c r="B35" s="11" t="s">
        <v>4</v>
      </c>
      <c r="C35" s="19">
        <v>5</v>
      </c>
      <c r="D35" s="19">
        <v>3</v>
      </c>
      <c r="E35" s="42">
        <v>18060672.890000001</v>
      </c>
      <c r="F35" s="42">
        <v>18060672.890000001</v>
      </c>
      <c r="G35" s="5">
        <f t="shared" si="0"/>
        <v>100</v>
      </c>
    </row>
    <row r="36" spans="1:9" ht="47.25" x14ac:dyDescent="0.25">
      <c r="A36" s="10"/>
      <c r="B36" s="11" t="s">
        <v>265</v>
      </c>
      <c r="C36" s="19">
        <v>5</v>
      </c>
      <c r="D36" s="19">
        <v>5</v>
      </c>
      <c r="E36" s="35">
        <v>484747972.75</v>
      </c>
      <c r="F36" s="5">
        <v>484336523.30000001</v>
      </c>
      <c r="G36" s="5">
        <f t="shared" si="0"/>
        <v>99.915120954984957</v>
      </c>
    </row>
    <row r="37" spans="1:9" x14ac:dyDescent="0.25">
      <c r="A37" s="10"/>
      <c r="B37" s="11" t="s">
        <v>275</v>
      </c>
      <c r="C37" s="19">
        <v>6</v>
      </c>
      <c r="D37" s="27"/>
      <c r="E37" s="35">
        <f>E38</f>
        <v>21404890.390000001</v>
      </c>
      <c r="F37" s="35">
        <f>F38</f>
        <v>1351428.29</v>
      </c>
      <c r="G37" s="5">
        <f t="shared" si="0"/>
        <v>6.3136426553782501</v>
      </c>
    </row>
    <row r="38" spans="1:9" ht="31.5" x14ac:dyDescent="0.25">
      <c r="A38" s="10"/>
      <c r="B38" s="11" t="s">
        <v>276</v>
      </c>
      <c r="C38" s="19">
        <v>6</v>
      </c>
      <c r="D38" s="19">
        <v>5</v>
      </c>
      <c r="E38" s="5">
        <v>21404890.390000001</v>
      </c>
      <c r="F38" s="5">
        <v>1351428.29</v>
      </c>
      <c r="G38" s="5">
        <f t="shared" si="0"/>
        <v>6.3136426553782501</v>
      </c>
    </row>
    <row r="39" spans="1:9" x14ac:dyDescent="0.25">
      <c r="A39" s="10"/>
      <c r="B39" s="11" t="s">
        <v>49</v>
      </c>
      <c r="C39" s="19">
        <v>7</v>
      </c>
      <c r="D39" s="19">
        <v>-1</v>
      </c>
      <c r="E39" s="35">
        <f>E40+E41+E42+E43+E44</f>
        <v>1933471866.0300002</v>
      </c>
      <c r="F39" s="35">
        <f>F40+F41+F42+F43+F44</f>
        <v>1881849427.9699998</v>
      </c>
      <c r="G39" s="5">
        <f t="shared" si="0"/>
        <v>97.330065207206928</v>
      </c>
    </row>
    <row r="40" spans="1:9" x14ac:dyDescent="0.25">
      <c r="A40" s="10"/>
      <c r="B40" s="11" t="s">
        <v>135</v>
      </c>
      <c r="C40" s="19">
        <v>7</v>
      </c>
      <c r="D40" s="19">
        <v>1</v>
      </c>
      <c r="E40" s="5">
        <v>441989125.92000002</v>
      </c>
      <c r="F40" s="5">
        <v>426903900.72000003</v>
      </c>
      <c r="G40" s="5">
        <f t="shared" si="0"/>
        <v>96.586969154817979</v>
      </c>
      <c r="I40" s="32"/>
    </row>
    <row r="41" spans="1:9" x14ac:dyDescent="0.25">
      <c r="A41" s="10"/>
      <c r="B41" s="11" t="s">
        <v>132</v>
      </c>
      <c r="C41" s="19">
        <v>7</v>
      </c>
      <c r="D41" s="19">
        <v>2</v>
      </c>
      <c r="E41" s="5">
        <v>1205113766.9400001</v>
      </c>
      <c r="F41" s="5">
        <v>1176621768.5899999</v>
      </c>
      <c r="G41" s="5">
        <f t="shared" si="0"/>
        <v>97.635742024394389</v>
      </c>
      <c r="I41" s="32"/>
    </row>
    <row r="42" spans="1:9" ht="31.5" x14ac:dyDescent="0.25">
      <c r="A42" s="10"/>
      <c r="B42" s="11" t="s">
        <v>123</v>
      </c>
      <c r="C42" s="19">
        <v>7</v>
      </c>
      <c r="D42" s="19">
        <v>3</v>
      </c>
      <c r="E42" s="5">
        <v>103611056.7</v>
      </c>
      <c r="F42" s="35">
        <v>98990189.019999996</v>
      </c>
      <c r="G42" s="5">
        <f t="shared" si="0"/>
        <v>95.540178985550298</v>
      </c>
      <c r="I42" s="32"/>
    </row>
    <row r="43" spans="1:9" x14ac:dyDescent="0.25">
      <c r="A43" s="10"/>
      <c r="B43" s="11" t="s">
        <v>48</v>
      </c>
      <c r="C43" s="19">
        <v>7</v>
      </c>
      <c r="D43" s="19">
        <v>7</v>
      </c>
      <c r="E43" s="5">
        <v>27293681.309999999</v>
      </c>
      <c r="F43" s="5">
        <v>26612383.75</v>
      </c>
      <c r="G43" s="5">
        <f t="shared" si="0"/>
        <v>97.503826793235177</v>
      </c>
      <c r="I43" s="32"/>
    </row>
    <row r="44" spans="1:9" ht="31.5" x14ac:dyDescent="0.25">
      <c r="A44" s="10"/>
      <c r="B44" s="11" t="s">
        <v>119</v>
      </c>
      <c r="C44" s="19">
        <v>7</v>
      </c>
      <c r="D44" s="19">
        <v>9</v>
      </c>
      <c r="E44" s="35">
        <v>155464235.16</v>
      </c>
      <c r="F44" s="35">
        <v>152721185.88999999</v>
      </c>
      <c r="G44" s="5">
        <f t="shared" si="0"/>
        <v>98.235575360997373</v>
      </c>
      <c r="I44" s="32"/>
    </row>
    <row r="45" spans="1:9" x14ac:dyDescent="0.25">
      <c r="A45" s="10"/>
      <c r="B45" s="11" t="s">
        <v>156</v>
      </c>
      <c r="C45" s="19">
        <v>8</v>
      </c>
      <c r="D45" s="19">
        <v>-1</v>
      </c>
      <c r="E45" s="35">
        <f>E46+E47</f>
        <v>207019497.42000002</v>
      </c>
      <c r="F45" s="35">
        <f>F46+F47</f>
        <v>200481184.86000001</v>
      </c>
      <c r="G45" s="5">
        <f t="shared" si="0"/>
        <v>96.841692380918531</v>
      </c>
      <c r="I45" s="32"/>
    </row>
    <row r="46" spans="1:9" x14ac:dyDescent="0.25">
      <c r="A46" s="10"/>
      <c r="B46" s="11" t="s">
        <v>155</v>
      </c>
      <c r="C46" s="19">
        <v>8</v>
      </c>
      <c r="D46" s="19">
        <v>1</v>
      </c>
      <c r="E46" s="5">
        <v>158081504.75</v>
      </c>
      <c r="F46" s="5">
        <v>152624040.65000001</v>
      </c>
      <c r="G46" s="5">
        <f t="shared" si="0"/>
        <v>96.547689681578646</v>
      </c>
      <c r="I46" s="32"/>
    </row>
    <row r="47" spans="1:9" ht="31.5" x14ac:dyDescent="0.25">
      <c r="A47" s="10"/>
      <c r="B47" s="11" t="s">
        <v>145</v>
      </c>
      <c r="C47" s="19">
        <v>8</v>
      </c>
      <c r="D47" s="19">
        <v>4</v>
      </c>
      <c r="E47" s="35">
        <v>48937992.670000002</v>
      </c>
      <c r="F47" s="35">
        <v>47857144.210000001</v>
      </c>
      <c r="G47" s="5">
        <f t="shared" si="0"/>
        <v>97.791391920611844</v>
      </c>
      <c r="I47" s="32"/>
    </row>
    <row r="48" spans="1:9" x14ac:dyDescent="0.25">
      <c r="A48" s="10"/>
      <c r="B48" s="11" t="s">
        <v>61</v>
      </c>
      <c r="C48" s="19">
        <v>10</v>
      </c>
      <c r="D48" s="19">
        <v>-1</v>
      </c>
      <c r="E48" s="35">
        <f>E49+E50+E51+E52</f>
        <v>80248100.810000002</v>
      </c>
      <c r="F48" s="35">
        <f>F49+F50+F51+F52</f>
        <v>79461075.480000004</v>
      </c>
      <c r="G48" s="5">
        <f t="shared" si="0"/>
        <v>99.019259867765086</v>
      </c>
      <c r="I48" s="32"/>
    </row>
    <row r="49" spans="1:9" x14ac:dyDescent="0.25">
      <c r="A49" s="10"/>
      <c r="B49" s="11" t="s">
        <v>165</v>
      </c>
      <c r="C49" s="19">
        <v>10</v>
      </c>
      <c r="D49" s="19">
        <v>1</v>
      </c>
      <c r="E49" s="5">
        <v>9211556.9700000007</v>
      </c>
      <c r="F49" s="5">
        <v>9211556.9700000007</v>
      </c>
      <c r="G49" s="5">
        <f t="shared" si="0"/>
        <v>100</v>
      </c>
      <c r="I49" s="32"/>
    </row>
    <row r="50" spans="1:9" ht="31.5" x14ac:dyDescent="0.25">
      <c r="A50" s="10"/>
      <c r="B50" s="11" t="s">
        <v>60</v>
      </c>
      <c r="C50" s="19">
        <v>10</v>
      </c>
      <c r="D50" s="19">
        <v>3</v>
      </c>
      <c r="E50" s="35">
        <v>2513592</v>
      </c>
      <c r="F50" s="35">
        <v>2340000</v>
      </c>
      <c r="G50" s="5">
        <f t="shared" si="0"/>
        <v>93.093867262467413</v>
      </c>
      <c r="I50" s="32"/>
    </row>
    <row r="51" spans="1:9" x14ac:dyDescent="0.25">
      <c r="A51" s="10"/>
      <c r="B51" s="11" t="s">
        <v>106</v>
      </c>
      <c r="C51" s="19">
        <v>10</v>
      </c>
      <c r="D51" s="19">
        <v>4</v>
      </c>
      <c r="E51" s="35">
        <v>51889660.920000002</v>
      </c>
      <c r="F51" s="5">
        <v>51276227.590000004</v>
      </c>
      <c r="G51" s="5">
        <f t="shared" si="0"/>
        <v>98.817812028207797</v>
      </c>
      <c r="I51" s="32"/>
    </row>
    <row r="52" spans="1:9" ht="31.5" x14ac:dyDescent="0.25">
      <c r="A52" s="10"/>
      <c r="B52" s="11" t="s">
        <v>58</v>
      </c>
      <c r="C52" s="19">
        <v>10</v>
      </c>
      <c r="D52" s="19">
        <v>6</v>
      </c>
      <c r="E52" s="5">
        <v>16633290.92</v>
      </c>
      <c r="F52" s="5">
        <v>16633290.92</v>
      </c>
      <c r="G52" s="5">
        <f t="shared" si="0"/>
        <v>100</v>
      </c>
      <c r="I52" s="32"/>
    </row>
    <row r="53" spans="1:9" x14ac:dyDescent="0.25">
      <c r="A53" s="10"/>
      <c r="B53" s="11" t="s">
        <v>36</v>
      </c>
      <c r="C53" s="19">
        <v>11</v>
      </c>
      <c r="D53" s="19">
        <v>-1</v>
      </c>
      <c r="E53" s="35">
        <f>E54+E55+E56</f>
        <v>39127042.659999996</v>
      </c>
      <c r="F53" s="35">
        <f>F54+F55+F56</f>
        <v>38161719.129999995</v>
      </c>
      <c r="G53" s="5">
        <f t="shared" si="0"/>
        <v>97.532848218588057</v>
      </c>
      <c r="I53" s="32"/>
    </row>
    <row r="54" spans="1:9" x14ac:dyDescent="0.25">
      <c r="A54" s="10"/>
      <c r="B54" s="11" t="s">
        <v>35</v>
      </c>
      <c r="C54" s="19">
        <v>11</v>
      </c>
      <c r="D54" s="19">
        <v>1</v>
      </c>
      <c r="E54" s="38">
        <v>29377618.879999999</v>
      </c>
      <c r="F54" s="39">
        <v>28412295.350000001</v>
      </c>
      <c r="G54" s="5">
        <f t="shared" si="0"/>
        <v>96.714085188649577</v>
      </c>
      <c r="I54" s="32"/>
    </row>
    <row r="55" spans="1:9" x14ac:dyDescent="0.25">
      <c r="A55" s="10"/>
      <c r="B55" s="11" t="s">
        <v>277</v>
      </c>
      <c r="C55" s="19">
        <v>11</v>
      </c>
      <c r="D55" s="19">
        <v>2</v>
      </c>
      <c r="E55" s="35">
        <v>208333.33</v>
      </c>
      <c r="F55" s="5">
        <v>208333.33</v>
      </c>
      <c r="G55" s="41">
        <f t="shared" si="0"/>
        <v>100</v>
      </c>
      <c r="I55" s="32"/>
    </row>
    <row r="56" spans="1:9" ht="31.5" x14ac:dyDescent="0.25">
      <c r="A56" s="10"/>
      <c r="B56" s="11" t="s">
        <v>29</v>
      </c>
      <c r="C56" s="19">
        <v>11</v>
      </c>
      <c r="D56" s="19">
        <v>5</v>
      </c>
      <c r="E56" s="42">
        <v>9541090.4499999993</v>
      </c>
      <c r="F56" s="5">
        <v>9541090.4499999993</v>
      </c>
      <c r="G56" s="5">
        <f t="shared" si="0"/>
        <v>100</v>
      </c>
      <c r="I56" s="32"/>
    </row>
    <row r="57" spans="1:9" ht="31.5" x14ac:dyDescent="0.25">
      <c r="A57" s="10"/>
      <c r="B57" s="11" t="s">
        <v>422</v>
      </c>
      <c r="C57" s="19">
        <v>13</v>
      </c>
      <c r="D57" s="19"/>
      <c r="E57" s="42">
        <f>E58</f>
        <v>6164.25</v>
      </c>
      <c r="F57" s="42">
        <f>F58</f>
        <v>6164.25</v>
      </c>
      <c r="G57" s="5">
        <f t="shared" si="0"/>
        <v>100</v>
      </c>
      <c r="I57" s="32"/>
    </row>
    <row r="58" spans="1:9" ht="47.25" x14ac:dyDescent="0.25">
      <c r="A58" s="10"/>
      <c r="B58" s="11" t="s">
        <v>423</v>
      </c>
      <c r="C58" s="19">
        <v>13</v>
      </c>
      <c r="D58" s="19">
        <v>1</v>
      </c>
      <c r="E58" s="42">
        <v>6164.25</v>
      </c>
      <c r="F58" s="5">
        <v>6164.25</v>
      </c>
      <c r="G58" s="5">
        <f t="shared" si="0"/>
        <v>100</v>
      </c>
      <c r="I58" s="32"/>
    </row>
    <row r="59" spans="1:9" ht="66" customHeight="1" x14ac:dyDescent="0.25">
      <c r="A59" s="10"/>
      <c r="B59" s="11" t="s">
        <v>57</v>
      </c>
      <c r="C59" s="19">
        <v>14</v>
      </c>
      <c r="D59" s="19">
        <v>-1</v>
      </c>
      <c r="E59" s="35">
        <f>E60+E61</f>
        <v>113234263.58</v>
      </c>
      <c r="F59" s="35">
        <f>F60+F61</f>
        <v>113234263.58</v>
      </c>
      <c r="G59" s="5">
        <f t="shared" si="0"/>
        <v>100</v>
      </c>
      <c r="I59" s="32"/>
    </row>
    <row r="60" spans="1:9" ht="66.75" customHeight="1" x14ac:dyDescent="0.25">
      <c r="A60" s="10"/>
      <c r="B60" s="11" t="s">
        <v>56</v>
      </c>
      <c r="C60" s="19">
        <v>14</v>
      </c>
      <c r="D60" s="19">
        <v>1</v>
      </c>
      <c r="E60" s="29">
        <v>108884374</v>
      </c>
      <c r="F60" s="29">
        <v>108884374</v>
      </c>
      <c r="G60" s="5">
        <f t="shared" si="0"/>
        <v>100</v>
      </c>
      <c r="I60" s="32"/>
    </row>
    <row r="61" spans="1:9" ht="35.25" customHeight="1" x14ac:dyDescent="0.25">
      <c r="A61" s="10"/>
      <c r="B61" s="11" t="s">
        <v>421</v>
      </c>
      <c r="C61" s="19">
        <v>14</v>
      </c>
      <c r="D61" s="19">
        <v>3</v>
      </c>
      <c r="E61" s="29">
        <v>4349889.58</v>
      </c>
      <c r="F61" s="29">
        <v>4349889.58</v>
      </c>
      <c r="G61" s="5">
        <f t="shared" si="0"/>
        <v>100</v>
      </c>
      <c r="I61" s="32"/>
    </row>
    <row r="62" spans="1:9" ht="18" customHeight="1" x14ac:dyDescent="0.25">
      <c r="A62" s="7"/>
      <c r="B62" s="11" t="s">
        <v>185</v>
      </c>
      <c r="C62" s="20">
        <v>14</v>
      </c>
      <c r="D62" s="20">
        <v>2</v>
      </c>
      <c r="E62" s="12">
        <f>E59+E53+E48+E45+E39+E37+E32+E26+E23+E16+E57</f>
        <v>3436251221.9999995</v>
      </c>
      <c r="F62" s="12">
        <f>F59+F53+F48+F45+F39+F37+F32+F26+F23+F16+F57</f>
        <v>3345468806.8399997</v>
      </c>
      <c r="G62" s="5">
        <f>F62/E62*100</f>
        <v>97.358097260794523</v>
      </c>
      <c r="I62" s="32"/>
    </row>
    <row r="63" spans="1:9" ht="1.5" customHeight="1" x14ac:dyDescent="0.25">
      <c r="A63" s="8"/>
      <c r="B63" s="6"/>
      <c r="C63" s="6"/>
      <c r="D63" s="6"/>
      <c r="E63" s="1"/>
      <c r="F63" s="1"/>
      <c r="G63" s="1"/>
    </row>
    <row r="64" spans="1:9" ht="12.75" customHeight="1" x14ac:dyDescent="0.25">
      <c r="A64" s="8" t="s">
        <v>3</v>
      </c>
      <c r="B64" s="9"/>
      <c r="C64" s="6"/>
      <c r="D64" s="6"/>
      <c r="E64" s="34"/>
      <c r="F64" s="6"/>
      <c r="G64" s="6"/>
    </row>
    <row r="65" spans="1:7" ht="12.75" customHeight="1" x14ac:dyDescent="0.25">
      <c r="A65" s="8"/>
      <c r="B65" s="9"/>
      <c r="C65" s="6"/>
      <c r="D65" s="6"/>
      <c r="E65" s="6"/>
      <c r="F65" s="6"/>
      <c r="G65" s="6"/>
    </row>
    <row r="66" spans="1:7" ht="1.5" customHeight="1" x14ac:dyDescent="0.25">
      <c r="A66" s="8"/>
      <c r="B66" s="6"/>
      <c r="C66" s="6"/>
      <c r="D66" s="6"/>
      <c r="E66" s="6"/>
      <c r="F66" s="6"/>
      <c r="G66" s="6"/>
    </row>
    <row r="67" spans="1:7" ht="12.75" customHeight="1" x14ac:dyDescent="0.25">
      <c r="A67" s="8" t="s">
        <v>3</v>
      </c>
      <c r="B67" s="6"/>
      <c r="C67" s="6"/>
      <c r="D67" s="6"/>
      <c r="E67" s="43"/>
      <c r="F67" s="6"/>
      <c r="G67" s="6"/>
    </row>
    <row r="68" spans="1:7" ht="12.75" customHeight="1" x14ac:dyDescent="0.25">
      <c r="A68" s="8"/>
      <c r="B68" s="6"/>
      <c r="C68" s="6"/>
      <c r="D68" s="6"/>
      <c r="E68" s="33"/>
      <c r="F68" s="33"/>
      <c r="G68" s="6"/>
    </row>
    <row r="69" spans="1:7" ht="1.5" customHeight="1" x14ac:dyDescent="0.25">
      <c r="A69" s="8"/>
      <c r="B69" s="6"/>
      <c r="C69" s="6"/>
      <c r="D69" s="6"/>
      <c r="E69" s="6"/>
      <c r="F69" s="6"/>
      <c r="G69" s="6"/>
    </row>
    <row r="70" spans="1:7" ht="12.75" customHeight="1" x14ac:dyDescent="0.25">
      <c r="A70" s="8" t="s">
        <v>3</v>
      </c>
      <c r="B70" s="6"/>
      <c r="C70" s="6"/>
      <c r="D70" s="6"/>
      <c r="E70" s="6"/>
      <c r="F70" s="6"/>
      <c r="G70" s="6"/>
    </row>
    <row r="71" spans="1:7" ht="12.75" customHeight="1" x14ac:dyDescent="0.25">
      <c r="A71" s="8"/>
      <c r="B71" s="6"/>
      <c r="C71" s="6"/>
      <c r="D71" s="6"/>
      <c r="E71" s="6"/>
      <c r="F71" s="6"/>
      <c r="G71" s="6"/>
    </row>
    <row r="72" spans="1:7" ht="2.25" customHeight="1" x14ac:dyDescent="0.25">
      <c r="A72" s="8"/>
      <c r="B72" s="6"/>
      <c r="C72" s="6"/>
      <c r="D72" s="6"/>
      <c r="E72" s="6"/>
      <c r="F72" s="6"/>
      <c r="G72" s="6"/>
    </row>
    <row r="73" spans="1:7" ht="12.75" customHeight="1" x14ac:dyDescent="0.25">
      <c r="A73" s="8" t="s">
        <v>3</v>
      </c>
      <c r="B73" s="6"/>
      <c r="C73" s="6"/>
      <c r="D73" s="6"/>
      <c r="E73" s="6"/>
      <c r="F73" s="6"/>
      <c r="G73" s="6"/>
    </row>
    <row r="74" spans="1:7" ht="2.25" customHeight="1" x14ac:dyDescent="0.25">
      <c r="A74" s="8"/>
      <c r="B74" s="6"/>
      <c r="C74" s="1"/>
      <c r="D74" s="1"/>
      <c r="E74" s="1"/>
      <c r="F74" s="1"/>
      <c r="G74" s="1"/>
    </row>
    <row r="75" spans="1:7" ht="12.75" customHeight="1" x14ac:dyDescent="0.25">
      <c r="A75" s="1" t="s">
        <v>188</v>
      </c>
      <c r="B75" s="1"/>
      <c r="C75" s="1"/>
      <c r="D75" s="1"/>
      <c r="E75" s="1"/>
      <c r="F75" s="1"/>
      <c r="G75" s="1"/>
    </row>
  </sheetData>
  <mergeCells count="7">
    <mergeCell ref="B7:G8"/>
    <mergeCell ref="B11:B14"/>
    <mergeCell ref="C11:D13"/>
    <mergeCell ref="E11:F11"/>
    <mergeCell ref="G11:G14"/>
    <mergeCell ref="E12:E14"/>
    <mergeCell ref="F12:F14"/>
  </mergeCells>
  <printOptions horizontalCentered="1"/>
  <pageMargins left="0.23622047244094491" right="0.43307086614173229" top="0.59055118110236227" bottom="0.39370078740157483" header="0.23622047244094491" footer="0.23622047244094491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276"/>
  <sheetViews>
    <sheetView showGridLines="0" view="pageBreakPreview" topLeftCell="A271" zoomScaleNormal="112" zoomScaleSheetLayoutView="100" workbookViewId="0">
      <selection activeCell="B279" sqref="B279"/>
    </sheetView>
  </sheetViews>
  <sheetFormatPr defaultColWidth="9.140625" defaultRowHeight="12.75" x14ac:dyDescent="0.2"/>
  <cols>
    <col min="1" max="1" width="0.85546875" style="53" customWidth="1"/>
    <col min="2" max="2" width="53.85546875" style="53" customWidth="1"/>
    <col min="3" max="3" width="5.5703125" style="54" customWidth="1"/>
    <col min="4" max="4" width="5" style="54" customWidth="1"/>
    <col min="5" max="5" width="7" style="54" customWidth="1"/>
    <col min="6" max="6" width="8.85546875" style="54" customWidth="1"/>
    <col min="7" max="7" width="20.7109375" style="55" customWidth="1"/>
    <col min="8" max="8" width="20" style="55" customWidth="1"/>
    <col min="9" max="9" width="11" style="85" customWidth="1"/>
    <col min="10" max="198" width="9.140625" style="53" customWidth="1"/>
    <col min="199" max="16384" width="9.140625" style="53"/>
  </cols>
  <sheetData>
    <row r="2" spans="1:9" ht="15.75" x14ac:dyDescent="0.25">
      <c r="H2" s="56" t="s">
        <v>317</v>
      </c>
      <c r="I2" s="57"/>
    </row>
    <row r="3" spans="1:9" ht="15.75" x14ac:dyDescent="0.25">
      <c r="H3" s="56" t="s">
        <v>178</v>
      </c>
      <c r="I3" s="57"/>
    </row>
    <row r="4" spans="1:9" ht="15.75" x14ac:dyDescent="0.25">
      <c r="H4" s="56" t="s">
        <v>179</v>
      </c>
      <c r="I4" s="57"/>
    </row>
    <row r="5" spans="1:9" ht="15.75" x14ac:dyDescent="0.25">
      <c r="H5" s="58" t="s">
        <v>180</v>
      </c>
      <c r="I5" s="57"/>
    </row>
    <row r="10" spans="1:9" s="60" customFormat="1" ht="39.75" customHeight="1" x14ac:dyDescent="0.25">
      <c r="A10" s="59"/>
      <c r="B10" s="141" t="s">
        <v>417</v>
      </c>
      <c r="C10" s="141"/>
      <c r="D10" s="141"/>
      <c r="E10" s="141"/>
      <c r="F10" s="141"/>
      <c r="G10" s="141"/>
      <c r="H10" s="141"/>
      <c r="I10" s="141"/>
    </row>
    <row r="11" spans="1:9" s="60" customFormat="1" ht="12.75" customHeight="1" x14ac:dyDescent="0.2">
      <c r="A11" s="61"/>
      <c r="B11" s="62"/>
      <c r="C11" s="63"/>
      <c r="D11" s="63"/>
      <c r="E11" s="63"/>
      <c r="F11" s="64"/>
      <c r="G11" s="65"/>
      <c r="H11" s="66"/>
      <c r="I11" s="67"/>
    </row>
    <row r="12" spans="1:9" s="60" customFormat="1" ht="12.75" customHeight="1" x14ac:dyDescent="0.2">
      <c r="A12" s="59"/>
      <c r="B12" s="68"/>
      <c r="C12" s="64"/>
      <c r="D12" s="64"/>
      <c r="E12" s="64"/>
      <c r="F12" s="64"/>
      <c r="G12" s="66"/>
      <c r="H12" s="66"/>
      <c r="I12" s="67"/>
    </row>
    <row r="13" spans="1:9" s="50" customFormat="1" ht="16.5" customHeight="1" x14ac:dyDescent="0.25">
      <c r="A13" s="69"/>
      <c r="B13" s="142" t="s">
        <v>263</v>
      </c>
      <c r="C13" s="142" t="s">
        <v>318</v>
      </c>
      <c r="D13" s="142"/>
      <c r="E13" s="142"/>
      <c r="F13" s="142"/>
      <c r="G13" s="137" t="s">
        <v>182</v>
      </c>
      <c r="H13" s="138"/>
      <c r="I13" s="139" t="s">
        <v>203</v>
      </c>
    </row>
    <row r="14" spans="1:9" s="50" customFormat="1" ht="60" customHeight="1" x14ac:dyDescent="0.25">
      <c r="A14" s="69"/>
      <c r="B14" s="142"/>
      <c r="C14" s="142"/>
      <c r="D14" s="142"/>
      <c r="E14" s="142"/>
      <c r="F14" s="142"/>
      <c r="G14" s="70" t="s">
        <v>183</v>
      </c>
      <c r="H14" s="70" t="s">
        <v>184</v>
      </c>
      <c r="I14" s="140"/>
    </row>
    <row r="15" spans="1:9" s="50" customFormat="1" ht="12.75" customHeight="1" x14ac:dyDescent="0.25">
      <c r="A15" s="71"/>
      <c r="B15" s="70">
        <v>1</v>
      </c>
      <c r="C15" s="72">
        <v>2</v>
      </c>
      <c r="D15" s="72">
        <v>3</v>
      </c>
      <c r="E15" s="72">
        <v>4</v>
      </c>
      <c r="F15" s="73">
        <v>5</v>
      </c>
      <c r="G15" s="72">
        <v>6</v>
      </c>
      <c r="H15" s="72">
        <v>7</v>
      </c>
      <c r="I15" s="74">
        <v>8</v>
      </c>
    </row>
    <row r="16" spans="1:9" s="50" customFormat="1" ht="12.75" customHeight="1" x14ac:dyDescent="0.25">
      <c r="A16" s="71"/>
      <c r="B16" s="70"/>
      <c r="C16" s="72"/>
      <c r="D16" s="72"/>
      <c r="E16" s="72"/>
      <c r="F16" s="73"/>
      <c r="G16" s="72"/>
      <c r="H16" s="72"/>
      <c r="I16" s="74"/>
    </row>
    <row r="17" spans="1:9" s="52" customFormat="1" ht="131.25" x14ac:dyDescent="0.2">
      <c r="A17" s="75"/>
      <c r="B17" s="45" t="s">
        <v>319</v>
      </c>
      <c r="C17" s="46" t="s">
        <v>2</v>
      </c>
      <c r="D17" s="46" t="s">
        <v>337</v>
      </c>
      <c r="E17" s="46" t="s">
        <v>338</v>
      </c>
      <c r="F17" s="46" t="s">
        <v>339</v>
      </c>
      <c r="G17" s="47">
        <f>SUM(G18:G65)</f>
        <v>711739157.82000017</v>
      </c>
      <c r="H17" s="47">
        <f>SUM(H18:H65)</f>
        <v>705094186.97000015</v>
      </c>
      <c r="I17" s="49">
        <f t="shared" ref="I17:I91" si="0">H17/G17*100</f>
        <v>99.066375542642191</v>
      </c>
    </row>
    <row r="18" spans="1:9" s="50" customFormat="1" ht="75" x14ac:dyDescent="0.25">
      <c r="A18" s="44"/>
      <c r="B18" s="45" t="s">
        <v>424</v>
      </c>
      <c r="C18" s="46" t="s">
        <v>2</v>
      </c>
      <c r="D18" s="46" t="s">
        <v>1</v>
      </c>
      <c r="E18" s="46" t="s">
        <v>0</v>
      </c>
      <c r="F18" s="46">
        <v>10670</v>
      </c>
      <c r="G18" s="47">
        <v>7300</v>
      </c>
      <c r="H18" s="48">
        <v>7300</v>
      </c>
      <c r="I18" s="49">
        <f t="shared" si="0"/>
        <v>100</v>
      </c>
    </row>
    <row r="19" spans="1:9" s="50" customFormat="1" ht="56.25" x14ac:dyDescent="0.25">
      <c r="A19" s="44"/>
      <c r="B19" s="45" t="s">
        <v>369</v>
      </c>
      <c r="C19" s="46" t="s">
        <v>2</v>
      </c>
      <c r="D19" s="46" t="s">
        <v>1</v>
      </c>
      <c r="E19" s="46" t="s">
        <v>0</v>
      </c>
      <c r="F19" s="46">
        <v>10800</v>
      </c>
      <c r="G19" s="47">
        <v>350000</v>
      </c>
      <c r="H19" s="48">
        <v>350000</v>
      </c>
      <c r="I19" s="49">
        <f t="shared" si="0"/>
        <v>100</v>
      </c>
    </row>
    <row r="20" spans="1:9" s="50" customFormat="1" ht="131.25" x14ac:dyDescent="0.25">
      <c r="A20" s="44"/>
      <c r="B20" s="45" t="s">
        <v>425</v>
      </c>
      <c r="C20" s="46" t="s">
        <v>2</v>
      </c>
      <c r="D20" s="46" t="s">
        <v>1</v>
      </c>
      <c r="E20" s="46" t="s">
        <v>0</v>
      </c>
      <c r="F20" s="46">
        <v>11040</v>
      </c>
      <c r="G20" s="47">
        <v>1372410</v>
      </c>
      <c r="H20" s="48">
        <v>1372410</v>
      </c>
      <c r="I20" s="49">
        <f t="shared" si="0"/>
        <v>100</v>
      </c>
    </row>
    <row r="21" spans="1:9" s="50" customFormat="1" ht="75" x14ac:dyDescent="0.25">
      <c r="A21" s="44"/>
      <c r="B21" s="45" t="s">
        <v>426</v>
      </c>
      <c r="C21" s="46">
        <v>25</v>
      </c>
      <c r="D21" s="46">
        <v>1</v>
      </c>
      <c r="E21" s="46" t="s">
        <v>0</v>
      </c>
      <c r="F21" s="46">
        <v>11440</v>
      </c>
      <c r="G21" s="47">
        <v>5.15</v>
      </c>
      <c r="H21" s="48">
        <v>5.15</v>
      </c>
      <c r="I21" s="49">
        <f t="shared" si="0"/>
        <v>100</v>
      </c>
    </row>
    <row r="22" spans="1:9" s="50" customFormat="1" ht="93.75" x14ac:dyDescent="0.25">
      <c r="A22" s="44"/>
      <c r="B22" s="45" t="s">
        <v>427</v>
      </c>
      <c r="C22" s="46">
        <v>25</v>
      </c>
      <c r="D22" s="46">
        <v>1</v>
      </c>
      <c r="E22" s="46" t="s">
        <v>0</v>
      </c>
      <c r="F22" s="46">
        <v>11500</v>
      </c>
      <c r="G22" s="47">
        <v>103078.11</v>
      </c>
      <c r="H22" s="48">
        <v>103078.11</v>
      </c>
      <c r="I22" s="49">
        <f t="shared" si="0"/>
        <v>100</v>
      </c>
    </row>
    <row r="23" spans="1:9" s="50" customFormat="1" ht="131.25" x14ac:dyDescent="0.25">
      <c r="A23" s="44"/>
      <c r="B23" s="45" t="s">
        <v>370</v>
      </c>
      <c r="C23" s="46" t="s">
        <v>2</v>
      </c>
      <c r="D23" s="46" t="s">
        <v>1</v>
      </c>
      <c r="E23" s="46" t="s">
        <v>0</v>
      </c>
      <c r="F23" s="46" t="s">
        <v>371</v>
      </c>
      <c r="G23" s="47">
        <v>2526438.4900000002</v>
      </c>
      <c r="H23" s="48">
        <v>2526438.4900000002</v>
      </c>
      <c r="I23" s="49">
        <f t="shared" si="0"/>
        <v>100</v>
      </c>
    </row>
    <row r="24" spans="1:9" s="50" customFormat="1" ht="75" x14ac:dyDescent="0.25">
      <c r="A24" s="44"/>
      <c r="B24" s="45" t="s">
        <v>428</v>
      </c>
      <c r="C24" s="46" t="s">
        <v>2</v>
      </c>
      <c r="D24" s="46" t="s">
        <v>1</v>
      </c>
      <c r="E24" s="46" t="s">
        <v>0</v>
      </c>
      <c r="F24" s="46">
        <v>11600</v>
      </c>
      <c r="G24" s="47">
        <v>28275.42</v>
      </c>
      <c r="H24" s="48">
        <v>28275.42</v>
      </c>
      <c r="I24" s="49">
        <f t="shared" si="0"/>
        <v>100</v>
      </c>
    </row>
    <row r="25" spans="1:9" s="50" customFormat="1" ht="111" customHeight="1" x14ac:dyDescent="0.25">
      <c r="A25" s="44"/>
      <c r="B25" s="45" t="s">
        <v>429</v>
      </c>
      <c r="C25" s="46" t="s">
        <v>2</v>
      </c>
      <c r="D25" s="46" t="s">
        <v>1</v>
      </c>
      <c r="E25" s="46" t="s">
        <v>0</v>
      </c>
      <c r="F25" s="46">
        <v>11610</v>
      </c>
      <c r="G25" s="47">
        <v>7458.54</v>
      </c>
      <c r="H25" s="48">
        <v>7458.54</v>
      </c>
      <c r="I25" s="49">
        <f t="shared" si="0"/>
        <v>100</v>
      </c>
    </row>
    <row r="26" spans="1:9" s="50" customFormat="1" ht="112.5" x14ac:dyDescent="0.25">
      <c r="A26" s="44"/>
      <c r="B26" s="45" t="s">
        <v>430</v>
      </c>
      <c r="C26" s="46" t="s">
        <v>2</v>
      </c>
      <c r="D26" s="46" t="s">
        <v>1</v>
      </c>
      <c r="E26" s="46" t="s">
        <v>0</v>
      </c>
      <c r="F26" s="46">
        <v>11630</v>
      </c>
      <c r="G26" s="47">
        <v>1754318.56</v>
      </c>
      <c r="H26" s="48">
        <v>1754318.56</v>
      </c>
      <c r="I26" s="49">
        <f t="shared" si="0"/>
        <v>100</v>
      </c>
    </row>
    <row r="27" spans="1:9" s="50" customFormat="1" ht="112.5" x14ac:dyDescent="0.25">
      <c r="A27" s="44"/>
      <c r="B27" s="45" t="s">
        <v>431</v>
      </c>
      <c r="C27" s="46" t="s">
        <v>2</v>
      </c>
      <c r="D27" s="46" t="s">
        <v>1</v>
      </c>
      <c r="E27" s="46" t="s">
        <v>0</v>
      </c>
      <c r="F27" s="46">
        <v>11640</v>
      </c>
      <c r="G27" s="47">
        <v>30499.54</v>
      </c>
      <c r="H27" s="48">
        <v>30499.54</v>
      </c>
      <c r="I27" s="49">
        <f t="shared" si="0"/>
        <v>100</v>
      </c>
    </row>
    <row r="28" spans="1:9" s="50" customFormat="1" ht="45.75" customHeight="1" x14ac:dyDescent="0.25">
      <c r="A28" s="44"/>
      <c r="B28" s="45" t="s">
        <v>432</v>
      </c>
      <c r="C28" s="46" t="s">
        <v>2</v>
      </c>
      <c r="D28" s="46" t="s">
        <v>1</v>
      </c>
      <c r="E28" s="46" t="s">
        <v>0</v>
      </c>
      <c r="F28" s="46">
        <v>20080</v>
      </c>
      <c r="G28" s="47">
        <v>10000</v>
      </c>
      <c r="H28" s="48">
        <v>10000</v>
      </c>
      <c r="I28" s="49">
        <f t="shared" si="0"/>
        <v>100</v>
      </c>
    </row>
    <row r="29" spans="1:9" s="50" customFormat="1" ht="75" x14ac:dyDescent="0.25">
      <c r="A29" s="44"/>
      <c r="B29" s="45" t="s">
        <v>288</v>
      </c>
      <c r="C29" s="46" t="s">
        <v>2</v>
      </c>
      <c r="D29" s="46" t="s">
        <v>1</v>
      </c>
      <c r="E29" s="46" t="s">
        <v>0</v>
      </c>
      <c r="F29" s="46" t="s">
        <v>289</v>
      </c>
      <c r="G29" s="47">
        <v>9904750</v>
      </c>
      <c r="H29" s="48">
        <v>9904750</v>
      </c>
      <c r="I29" s="49">
        <f t="shared" si="0"/>
        <v>100</v>
      </c>
    </row>
    <row r="30" spans="1:9" s="50" customFormat="1" ht="75" x14ac:dyDescent="0.25">
      <c r="A30" s="44"/>
      <c r="B30" s="45" t="s">
        <v>288</v>
      </c>
      <c r="C30" s="46" t="s">
        <v>2</v>
      </c>
      <c r="D30" s="46" t="s">
        <v>1</v>
      </c>
      <c r="E30" s="46" t="s">
        <v>0</v>
      </c>
      <c r="F30" s="46" t="s">
        <v>287</v>
      </c>
      <c r="G30" s="47">
        <v>485250</v>
      </c>
      <c r="H30" s="48">
        <v>485250</v>
      </c>
      <c r="I30" s="49">
        <f t="shared" si="0"/>
        <v>100</v>
      </c>
    </row>
    <row r="31" spans="1:9" s="50" customFormat="1" ht="75" x14ac:dyDescent="0.25">
      <c r="A31" s="44"/>
      <c r="B31" s="45" t="s">
        <v>433</v>
      </c>
      <c r="C31" s="46" t="s">
        <v>2</v>
      </c>
      <c r="D31" s="46" t="s">
        <v>1</v>
      </c>
      <c r="E31" s="46" t="s">
        <v>0</v>
      </c>
      <c r="F31" s="46">
        <v>71120</v>
      </c>
      <c r="G31" s="47">
        <v>3597364.18</v>
      </c>
      <c r="H31" s="47">
        <v>3597364.18</v>
      </c>
      <c r="I31" s="49">
        <f t="shared" si="0"/>
        <v>100</v>
      </c>
    </row>
    <row r="32" spans="1:9" s="50" customFormat="1" ht="75" x14ac:dyDescent="0.25">
      <c r="A32" s="44"/>
      <c r="B32" s="45" t="s">
        <v>433</v>
      </c>
      <c r="C32" s="46" t="s">
        <v>2</v>
      </c>
      <c r="D32" s="46" t="s">
        <v>1</v>
      </c>
      <c r="E32" s="46" t="s">
        <v>0</v>
      </c>
      <c r="F32" s="46" t="s">
        <v>434</v>
      </c>
      <c r="G32" s="47">
        <v>149890.18</v>
      </c>
      <c r="H32" s="47">
        <v>149890.18</v>
      </c>
      <c r="I32" s="49">
        <f t="shared" si="0"/>
        <v>100</v>
      </c>
    </row>
    <row r="33" spans="1:9" s="50" customFormat="1" ht="18.75" x14ac:dyDescent="0.25">
      <c r="A33" s="44"/>
      <c r="B33" s="45" t="s">
        <v>435</v>
      </c>
      <c r="C33" s="46" t="s">
        <v>2</v>
      </c>
      <c r="D33" s="46" t="s">
        <v>1</v>
      </c>
      <c r="E33" s="46" t="s">
        <v>0</v>
      </c>
      <c r="F33" s="46">
        <v>71780</v>
      </c>
      <c r="G33" s="47">
        <v>2578718.6800000002</v>
      </c>
      <c r="H33" s="47">
        <v>2578718.6800000002</v>
      </c>
      <c r="I33" s="49">
        <f t="shared" si="0"/>
        <v>100</v>
      </c>
    </row>
    <row r="34" spans="1:9" s="50" customFormat="1" ht="18.75" x14ac:dyDescent="0.25">
      <c r="A34" s="44"/>
      <c r="B34" s="45" t="s">
        <v>435</v>
      </c>
      <c r="C34" s="46" t="s">
        <v>2</v>
      </c>
      <c r="D34" s="46" t="s">
        <v>1</v>
      </c>
      <c r="E34" s="46" t="s">
        <v>0</v>
      </c>
      <c r="F34" s="46" t="s">
        <v>437</v>
      </c>
      <c r="G34" s="47">
        <v>107446.62</v>
      </c>
      <c r="H34" s="47">
        <v>107446.62</v>
      </c>
      <c r="I34" s="49">
        <f t="shared" si="0"/>
        <v>100</v>
      </c>
    </row>
    <row r="35" spans="1:9" s="50" customFormat="1" ht="93" customHeight="1" x14ac:dyDescent="0.25">
      <c r="A35" s="44"/>
      <c r="B35" s="45" t="s">
        <v>438</v>
      </c>
      <c r="C35" s="46" t="s">
        <v>2</v>
      </c>
      <c r="D35" s="46" t="s">
        <v>1</v>
      </c>
      <c r="E35" s="46" t="s">
        <v>0</v>
      </c>
      <c r="F35" s="46">
        <v>97020</v>
      </c>
      <c r="G35" s="47">
        <v>403553130</v>
      </c>
      <c r="H35" s="47">
        <v>403553130</v>
      </c>
      <c r="I35" s="49">
        <f t="shared" si="0"/>
        <v>100</v>
      </c>
    </row>
    <row r="36" spans="1:9" s="50" customFormat="1" ht="97.5" customHeight="1" x14ac:dyDescent="0.25">
      <c r="A36" s="44"/>
      <c r="B36" s="45" t="s">
        <v>439</v>
      </c>
      <c r="C36" s="46" t="s">
        <v>2</v>
      </c>
      <c r="D36" s="46" t="s">
        <v>1</v>
      </c>
      <c r="E36" s="46" t="s">
        <v>0</v>
      </c>
      <c r="F36" s="46" t="s">
        <v>436</v>
      </c>
      <c r="G36" s="47">
        <v>2037690</v>
      </c>
      <c r="H36" s="47">
        <v>2037690</v>
      </c>
      <c r="I36" s="49">
        <f t="shared" si="0"/>
        <v>100</v>
      </c>
    </row>
    <row r="37" spans="1:9" s="50" customFormat="1" ht="37.5" x14ac:dyDescent="0.25">
      <c r="A37" s="44"/>
      <c r="B37" s="45" t="s">
        <v>92</v>
      </c>
      <c r="C37" s="46" t="s">
        <v>2</v>
      </c>
      <c r="D37" s="46" t="s">
        <v>1</v>
      </c>
      <c r="E37" s="46" t="s">
        <v>16</v>
      </c>
      <c r="F37" s="46" t="s">
        <v>14</v>
      </c>
      <c r="G37" s="47">
        <v>90000</v>
      </c>
      <c r="H37" s="48">
        <v>90000</v>
      </c>
      <c r="I37" s="49">
        <f t="shared" si="0"/>
        <v>100</v>
      </c>
    </row>
    <row r="38" spans="1:9" s="50" customFormat="1" ht="93.75" x14ac:dyDescent="0.25">
      <c r="A38" s="44"/>
      <c r="B38" s="45" t="s">
        <v>440</v>
      </c>
      <c r="C38" s="46" t="s">
        <v>2</v>
      </c>
      <c r="D38" s="46" t="s">
        <v>1</v>
      </c>
      <c r="E38" s="46" t="s">
        <v>16</v>
      </c>
      <c r="F38" s="46">
        <v>10170</v>
      </c>
      <c r="G38" s="47">
        <v>1169838.44</v>
      </c>
      <c r="H38" s="48">
        <v>1169838.44</v>
      </c>
      <c r="I38" s="49">
        <f t="shared" si="0"/>
        <v>100</v>
      </c>
    </row>
    <row r="39" spans="1:9" s="50" customFormat="1" ht="105" customHeight="1" x14ac:dyDescent="0.25">
      <c r="A39" s="44"/>
      <c r="B39" s="45" t="s">
        <v>441</v>
      </c>
      <c r="C39" s="46" t="s">
        <v>2</v>
      </c>
      <c r="D39" s="46" t="s">
        <v>1</v>
      </c>
      <c r="E39" s="46" t="s">
        <v>16</v>
      </c>
      <c r="F39" s="46">
        <v>10210</v>
      </c>
      <c r="G39" s="47">
        <v>13358031.16</v>
      </c>
      <c r="H39" s="47">
        <v>13358031.16</v>
      </c>
      <c r="I39" s="49">
        <f t="shared" si="0"/>
        <v>100</v>
      </c>
    </row>
    <row r="40" spans="1:9" s="50" customFormat="1" ht="105" customHeight="1" x14ac:dyDescent="0.25">
      <c r="A40" s="44"/>
      <c r="B40" s="45" t="s">
        <v>272</v>
      </c>
      <c r="C40" s="46">
        <v>25</v>
      </c>
      <c r="D40" s="46">
        <v>1</v>
      </c>
      <c r="E40" s="46" t="s">
        <v>16</v>
      </c>
      <c r="F40" s="46">
        <v>10220</v>
      </c>
      <c r="G40" s="47">
        <v>2166179.2999999998</v>
      </c>
      <c r="H40" s="47">
        <v>2166179.2999999998</v>
      </c>
      <c r="I40" s="49">
        <f t="shared" si="0"/>
        <v>100</v>
      </c>
    </row>
    <row r="41" spans="1:9" s="50" customFormat="1" ht="158.25" customHeight="1" x14ac:dyDescent="0.25">
      <c r="A41" s="44"/>
      <c r="B41" s="45" t="s">
        <v>442</v>
      </c>
      <c r="C41" s="46">
        <v>25</v>
      </c>
      <c r="D41" s="46">
        <v>1</v>
      </c>
      <c r="E41" s="46" t="s">
        <v>16</v>
      </c>
      <c r="F41" s="46">
        <v>10230</v>
      </c>
      <c r="G41" s="47">
        <v>17065547.289999999</v>
      </c>
      <c r="H41" s="47">
        <v>17065547.289999999</v>
      </c>
      <c r="I41" s="49">
        <f t="shared" si="0"/>
        <v>100</v>
      </c>
    </row>
    <row r="42" spans="1:9" s="50" customFormat="1" ht="168.75" x14ac:dyDescent="0.25">
      <c r="A42" s="44"/>
      <c r="B42" s="45" t="s">
        <v>372</v>
      </c>
      <c r="C42" s="46" t="s">
        <v>2</v>
      </c>
      <c r="D42" s="46" t="s">
        <v>1</v>
      </c>
      <c r="E42" s="46" t="s">
        <v>16</v>
      </c>
      <c r="F42" s="46" t="s">
        <v>373</v>
      </c>
      <c r="G42" s="47">
        <v>40553371.539999999</v>
      </c>
      <c r="H42" s="48">
        <v>40553371.539999999</v>
      </c>
      <c r="I42" s="49">
        <f t="shared" si="0"/>
        <v>100</v>
      </c>
    </row>
    <row r="43" spans="1:9" s="50" customFormat="1" ht="168.75" x14ac:dyDescent="0.25">
      <c r="A43" s="44"/>
      <c r="B43" s="45" t="s">
        <v>372</v>
      </c>
      <c r="C43" s="46" t="s">
        <v>2</v>
      </c>
      <c r="D43" s="46" t="s">
        <v>1</v>
      </c>
      <c r="E43" s="46" t="s">
        <v>16</v>
      </c>
      <c r="F43" s="46" t="s">
        <v>374</v>
      </c>
      <c r="G43" s="47">
        <v>1689723.82</v>
      </c>
      <c r="H43" s="48">
        <v>1689723.82</v>
      </c>
      <c r="I43" s="49">
        <f t="shared" si="0"/>
        <v>100</v>
      </c>
    </row>
    <row r="44" spans="1:9" s="50" customFormat="1" ht="56.25" x14ac:dyDescent="0.25">
      <c r="A44" s="44"/>
      <c r="B44" s="45" t="s">
        <v>286</v>
      </c>
      <c r="C44" s="46" t="s">
        <v>2</v>
      </c>
      <c r="D44" s="46" t="s">
        <v>1</v>
      </c>
      <c r="E44" s="46" t="s">
        <v>30</v>
      </c>
      <c r="F44" s="46" t="s">
        <v>33</v>
      </c>
      <c r="G44" s="47">
        <v>1720159.85</v>
      </c>
      <c r="H44" s="47">
        <v>1720159.85</v>
      </c>
      <c r="I44" s="49">
        <f t="shared" si="0"/>
        <v>100</v>
      </c>
    </row>
    <row r="45" spans="1:9" s="50" customFormat="1" ht="67.5" customHeight="1" x14ac:dyDescent="0.25">
      <c r="A45" s="44"/>
      <c r="B45" s="45" t="s">
        <v>286</v>
      </c>
      <c r="C45" s="46" t="s">
        <v>2</v>
      </c>
      <c r="D45" s="46" t="s">
        <v>1</v>
      </c>
      <c r="E45" s="46" t="s">
        <v>30</v>
      </c>
      <c r="F45" s="46" t="s">
        <v>375</v>
      </c>
      <c r="G45" s="47">
        <v>4773568.47</v>
      </c>
      <c r="H45" s="48">
        <v>4773568.47</v>
      </c>
      <c r="I45" s="49">
        <f t="shared" si="0"/>
        <v>100</v>
      </c>
    </row>
    <row r="46" spans="1:9" s="50" customFormat="1" ht="67.5" customHeight="1" x14ac:dyDescent="0.25">
      <c r="A46" s="44"/>
      <c r="B46" s="45" t="s">
        <v>286</v>
      </c>
      <c r="C46" s="46" t="s">
        <v>2</v>
      </c>
      <c r="D46" s="46" t="s">
        <v>1</v>
      </c>
      <c r="E46" s="46" t="s">
        <v>30</v>
      </c>
      <c r="F46" s="46" t="s">
        <v>376</v>
      </c>
      <c r="G46" s="47">
        <v>251240.45</v>
      </c>
      <c r="H46" s="48">
        <v>251240.45</v>
      </c>
      <c r="I46" s="49">
        <f t="shared" si="0"/>
        <v>100</v>
      </c>
    </row>
    <row r="47" spans="1:9" s="50" customFormat="1" ht="174" customHeight="1" x14ac:dyDescent="0.25">
      <c r="A47" s="44"/>
      <c r="B47" s="45" t="s">
        <v>443</v>
      </c>
      <c r="C47" s="46" t="s">
        <v>2</v>
      </c>
      <c r="D47" s="46" t="s">
        <v>1</v>
      </c>
      <c r="E47" s="46" t="s">
        <v>377</v>
      </c>
      <c r="F47" s="46">
        <v>52430</v>
      </c>
      <c r="G47" s="47">
        <v>57442105.259999998</v>
      </c>
      <c r="H47" s="48">
        <v>57442105.259999998</v>
      </c>
      <c r="I47" s="49">
        <f t="shared" si="0"/>
        <v>100</v>
      </c>
    </row>
    <row r="48" spans="1:9" s="50" customFormat="1" ht="75" x14ac:dyDescent="0.25">
      <c r="A48" s="44"/>
      <c r="B48" s="45" t="s">
        <v>444</v>
      </c>
      <c r="C48" s="46" t="s">
        <v>2</v>
      </c>
      <c r="D48" s="46" t="s">
        <v>7</v>
      </c>
      <c r="E48" s="46" t="s">
        <v>0</v>
      </c>
      <c r="F48" s="46">
        <v>10010</v>
      </c>
      <c r="G48" s="47">
        <v>100000</v>
      </c>
      <c r="H48" s="48">
        <v>100000</v>
      </c>
      <c r="I48" s="49">
        <f t="shared" si="0"/>
        <v>100</v>
      </c>
    </row>
    <row r="49" spans="1:9" s="52" customFormat="1" ht="96" customHeight="1" x14ac:dyDescent="0.2">
      <c r="A49" s="51"/>
      <c r="B49" s="45" t="s">
        <v>445</v>
      </c>
      <c r="C49" s="46" t="s">
        <v>2</v>
      </c>
      <c r="D49" s="46" t="s">
        <v>7</v>
      </c>
      <c r="E49" s="46" t="s">
        <v>0</v>
      </c>
      <c r="F49" s="46">
        <v>10020</v>
      </c>
      <c r="G49" s="47">
        <v>450000</v>
      </c>
      <c r="H49" s="48">
        <v>450000</v>
      </c>
      <c r="I49" s="49">
        <f t="shared" si="0"/>
        <v>100</v>
      </c>
    </row>
    <row r="50" spans="1:9" s="52" customFormat="1" ht="96" customHeight="1" x14ac:dyDescent="0.2">
      <c r="A50" s="51"/>
      <c r="B50" s="45" t="s">
        <v>446</v>
      </c>
      <c r="C50" s="46" t="s">
        <v>2</v>
      </c>
      <c r="D50" s="46" t="s">
        <v>7</v>
      </c>
      <c r="E50" s="46" t="s">
        <v>0</v>
      </c>
      <c r="F50" s="46">
        <v>10040</v>
      </c>
      <c r="G50" s="47">
        <v>3456145.63</v>
      </c>
      <c r="H50" s="48">
        <v>3456145.63</v>
      </c>
      <c r="I50" s="49">
        <f t="shared" si="0"/>
        <v>100</v>
      </c>
    </row>
    <row r="51" spans="1:9" s="52" customFormat="1" ht="63" customHeight="1" x14ac:dyDescent="0.2">
      <c r="A51" s="51"/>
      <c r="B51" s="45" t="s">
        <v>447</v>
      </c>
      <c r="C51" s="46" t="s">
        <v>2</v>
      </c>
      <c r="D51" s="46" t="s">
        <v>7</v>
      </c>
      <c r="E51" s="46" t="s">
        <v>0</v>
      </c>
      <c r="F51" s="46">
        <v>10050</v>
      </c>
      <c r="G51" s="47">
        <v>4519934.37</v>
      </c>
      <c r="H51" s="47">
        <v>4519934.37</v>
      </c>
      <c r="I51" s="49">
        <f t="shared" si="0"/>
        <v>100</v>
      </c>
    </row>
    <row r="52" spans="1:9" s="52" customFormat="1" ht="102.75" customHeight="1" x14ac:dyDescent="0.2">
      <c r="A52" s="51"/>
      <c r="B52" s="45" t="s">
        <v>451</v>
      </c>
      <c r="C52" s="46" t="s">
        <v>2</v>
      </c>
      <c r="D52" s="46" t="s">
        <v>7</v>
      </c>
      <c r="E52" s="46" t="s">
        <v>0</v>
      </c>
      <c r="F52" s="46">
        <v>10340</v>
      </c>
      <c r="G52" s="47">
        <v>46027.56</v>
      </c>
      <c r="H52" s="47">
        <v>46027.56</v>
      </c>
      <c r="I52" s="49">
        <f t="shared" si="0"/>
        <v>100</v>
      </c>
    </row>
    <row r="53" spans="1:9" s="52" customFormat="1" ht="63" customHeight="1" x14ac:dyDescent="0.2">
      <c r="A53" s="51"/>
      <c r="B53" s="45" t="s">
        <v>452</v>
      </c>
      <c r="C53" s="46" t="s">
        <v>2</v>
      </c>
      <c r="D53" s="46" t="s">
        <v>7</v>
      </c>
      <c r="E53" s="46" t="s">
        <v>0</v>
      </c>
      <c r="F53" s="46">
        <v>10360</v>
      </c>
      <c r="G53" s="47">
        <v>110073.72</v>
      </c>
      <c r="H53" s="47">
        <v>110073.72</v>
      </c>
      <c r="I53" s="49">
        <f t="shared" si="0"/>
        <v>100</v>
      </c>
    </row>
    <row r="54" spans="1:9" s="52" customFormat="1" ht="99" customHeight="1" x14ac:dyDescent="0.2">
      <c r="A54" s="51"/>
      <c r="B54" s="45" t="s">
        <v>453</v>
      </c>
      <c r="C54" s="46" t="s">
        <v>2</v>
      </c>
      <c r="D54" s="46" t="s">
        <v>7</v>
      </c>
      <c r="E54" s="46" t="s">
        <v>0</v>
      </c>
      <c r="F54" s="46">
        <v>10540</v>
      </c>
      <c r="G54" s="47">
        <v>220000</v>
      </c>
      <c r="H54" s="47">
        <v>220000</v>
      </c>
      <c r="I54" s="49">
        <f t="shared" si="0"/>
        <v>100</v>
      </c>
    </row>
    <row r="55" spans="1:9" s="52" customFormat="1" ht="77.25" customHeight="1" x14ac:dyDescent="0.2">
      <c r="A55" s="51"/>
      <c r="B55" s="45" t="s">
        <v>454</v>
      </c>
      <c r="C55" s="46" t="s">
        <v>2</v>
      </c>
      <c r="D55" s="46" t="s">
        <v>7</v>
      </c>
      <c r="E55" s="46" t="s">
        <v>0</v>
      </c>
      <c r="F55" s="46">
        <v>10560</v>
      </c>
      <c r="G55" s="47">
        <v>1077489.04</v>
      </c>
      <c r="H55" s="47">
        <v>1077489.04</v>
      </c>
      <c r="I55" s="49">
        <f t="shared" si="0"/>
        <v>100</v>
      </c>
    </row>
    <row r="56" spans="1:9" s="52" customFormat="1" ht="63" customHeight="1" x14ac:dyDescent="0.2">
      <c r="A56" s="51"/>
      <c r="B56" s="45" t="s">
        <v>455</v>
      </c>
      <c r="C56" s="46" t="s">
        <v>2</v>
      </c>
      <c r="D56" s="46" t="s">
        <v>7</v>
      </c>
      <c r="E56" s="46" t="s">
        <v>0</v>
      </c>
      <c r="F56" s="46">
        <v>70050</v>
      </c>
      <c r="G56" s="47">
        <v>25646634.149999999</v>
      </c>
      <c r="H56" s="47">
        <v>22923064.649999999</v>
      </c>
      <c r="I56" s="49">
        <f t="shared" si="0"/>
        <v>89.380401794361774</v>
      </c>
    </row>
    <row r="57" spans="1:9" s="52" customFormat="1" ht="63" customHeight="1" x14ac:dyDescent="0.2">
      <c r="A57" s="51"/>
      <c r="B57" s="45" t="s">
        <v>455</v>
      </c>
      <c r="C57" s="46" t="s">
        <v>2</v>
      </c>
      <c r="D57" s="46" t="s">
        <v>7</v>
      </c>
      <c r="E57" s="46" t="s">
        <v>0</v>
      </c>
      <c r="F57" s="46" t="s">
        <v>450</v>
      </c>
      <c r="G57" s="47">
        <v>1349822.85</v>
      </c>
      <c r="H57" s="47">
        <v>1206477.0900000001</v>
      </c>
      <c r="I57" s="49">
        <f t="shared" si="0"/>
        <v>89.380402028310598</v>
      </c>
    </row>
    <row r="58" spans="1:9" s="52" customFormat="1" ht="63" customHeight="1" x14ac:dyDescent="0.2">
      <c r="A58" s="51"/>
      <c r="B58" s="45" t="s">
        <v>456</v>
      </c>
      <c r="C58" s="46" t="s">
        <v>2</v>
      </c>
      <c r="D58" s="46" t="s">
        <v>7</v>
      </c>
      <c r="E58" s="46" t="s">
        <v>0</v>
      </c>
      <c r="F58" s="46">
        <v>70640</v>
      </c>
      <c r="G58" s="47">
        <v>814106.18</v>
      </c>
      <c r="H58" s="47">
        <v>814106.18</v>
      </c>
      <c r="I58" s="49">
        <f t="shared" si="0"/>
        <v>100</v>
      </c>
    </row>
    <row r="59" spans="1:9" s="52" customFormat="1" ht="63" customHeight="1" x14ac:dyDescent="0.2">
      <c r="A59" s="51"/>
      <c r="B59" s="45" t="s">
        <v>456</v>
      </c>
      <c r="C59" s="46" t="s">
        <v>2</v>
      </c>
      <c r="D59" s="46" t="s">
        <v>7</v>
      </c>
      <c r="E59" s="46" t="s">
        <v>0</v>
      </c>
      <c r="F59" s="46" t="s">
        <v>449</v>
      </c>
      <c r="G59" s="47">
        <v>42847.7</v>
      </c>
      <c r="H59" s="47">
        <v>42847.7</v>
      </c>
      <c r="I59" s="49">
        <f t="shared" si="0"/>
        <v>100</v>
      </c>
    </row>
    <row r="60" spans="1:9" s="52" customFormat="1" ht="63" customHeight="1" x14ac:dyDescent="0.2">
      <c r="A60" s="51"/>
      <c r="B60" s="45" t="s">
        <v>457</v>
      </c>
      <c r="C60" s="46" t="s">
        <v>2</v>
      </c>
      <c r="D60" s="46" t="s">
        <v>7</v>
      </c>
      <c r="E60" s="46" t="s">
        <v>0</v>
      </c>
      <c r="F60" s="46">
        <v>72500</v>
      </c>
      <c r="G60" s="47">
        <v>87351831.060000002</v>
      </c>
      <c r="H60" s="47">
        <v>84153555.230000004</v>
      </c>
      <c r="I60" s="49">
        <f t="shared" si="0"/>
        <v>96.338627603806984</v>
      </c>
    </row>
    <row r="61" spans="1:9" s="52" customFormat="1" ht="63" customHeight="1" x14ac:dyDescent="0.2">
      <c r="A61" s="51"/>
      <c r="B61" s="45" t="s">
        <v>457</v>
      </c>
      <c r="C61" s="46" t="s">
        <v>2</v>
      </c>
      <c r="D61" s="46" t="s">
        <v>7</v>
      </c>
      <c r="E61" s="46" t="s">
        <v>0</v>
      </c>
      <c r="F61" s="46" t="s">
        <v>448</v>
      </c>
      <c r="G61" s="47">
        <v>4597464.8099999996</v>
      </c>
      <c r="H61" s="47">
        <v>4429134.5</v>
      </c>
      <c r="I61" s="49">
        <f t="shared" si="0"/>
        <v>96.338627548951266</v>
      </c>
    </row>
    <row r="62" spans="1:9" s="50" customFormat="1" ht="56.25" x14ac:dyDescent="0.25">
      <c r="A62" s="44"/>
      <c r="B62" s="45" t="s">
        <v>118</v>
      </c>
      <c r="C62" s="46" t="s">
        <v>2</v>
      </c>
      <c r="D62" s="46" t="s">
        <v>7</v>
      </c>
      <c r="E62" s="46" t="s">
        <v>16</v>
      </c>
      <c r="F62" s="46" t="s">
        <v>14</v>
      </c>
      <c r="G62" s="47">
        <v>25000</v>
      </c>
      <c r="H62" s="48">
        <v>25000</v>
      </c>
      <c r="I62" s="49">
        <f t="shared" si="0"/>
        <v>100</v>
      </c>
    </row>
    <row r="63" spans="1:9" s="50" customFormat="1" ht="75" x14ac:dyDescent="0.25">
      <c r="A63" s="44"/>
      <c r="B63" s="45" t="s">
        <v>117</v>
      </c>
      <c r="C63" s="46" t="s">
        <v>2</v>
      </c>
      <c r="D63" s="46" t="s">
        <v>7</v>
      </c>
      <c r="E63" s="46" t="s">
        <v>16</v>
      </c>
      <c r="F63" s="46" t="s">
        <v>27</v>
      </c>
      <c r="G63" s="47">
        <v>30000</v>
      </c>
      <c r="H63" s="48">
        <v>30000</v>
      </c>
      <c r="I63" s="49">
        <f t="shared" si="0"/>
        <v>100</v>
      </c>
    </row>
    <row r="64" spans="1:9" s="50" customFormat="1" ht="37.5" x14ac:dyDescent="0.25">
      <c r="A64" s="44"/>
      <c r="B64" s="45" t="s">
        <v>47</v>
      </c>
      <c r="C64" s="46" t="s">
        <v>2</v>
      </c>
      <c r="D64" s="46" t="s">
        <v>7</v>
      </c>
      <c r="E64" s="46" t="s">
        <v>16</v>
      </c>
      <c r="F64" s="46" t="s">
        <v>15</v>
      </c>
      <c r="G64" s="47">
        <v>30000</v>
      </c>
      <c r="H64" s="48">
        <v>30000</v>
      </c>
      <c r="I64" s="49">
        <f t="shared" si="0"/>
        <v>100</v>
      </c>
    </row>
    <row r="65" spans="1:9" s="50" customFormat="1" ht="82.5" customHeight="1" x14ac:dyDescent="0.25">
      <c r="A65" s="44"/>
      <c r="B65" s="45" t="s">
        <v>79</v>
      </c>
      <c r="C65" s="46" t="s">
        <v>2</v>
      </c>
      <c r="D65" s="46" t="s">
        <v>50</v>
      </c>
      <c r="E65" s="46" t="s">
        <v>0</v>
      </c>
      <c r="F65" s="46" t="s">
        <v>14</v>
      </c>
      <c r="G65" s="47">
        <v>12987991.699999999</v>
      </c>
      <c r="H65" s="48">
        <v>12576542.25</v>
      </c>
      <c r="I65" s="49">
        <f t="shared" si="0"/>
        <v>96.832077972455139</v>
      </c>
    </row>
    <row r="66" spans="1:9" s="50" customFormat="1" ht="75" x14ac:dyDescent="0.25">
      <c r="A66" s="44"/>
      <c r="B66" s="45" t="s">
        <v>320</v>
      </c>
      <c r="C66" s="46" t="s">
        <v>99</v>
      </c>
      <c r="D66" s="46" t="s">
        <v>337</v>
      </c>
      <c r="E66" s="46" t="s">
        <v>338</v>
      </c>
      <c r="F66" s="46" t="s">
        <v>339</v>
      </c>
      <c r="G66" s="48">
        <f>SUBTOTAL(9,G67:G112)</f>
        <v>1882692753.6199999</v>
      </c>
      <c r="H66" s="48">
        <f>SUBTOTAL(9,H67:H112)</f>
        <v>1835214764.4899993</v>
      </c>
      <c r="I66" s="49">
        <f t="shared" si="0"/>
        <v>97.478187078655779</v>
      </c>
    </row>
    <row r="67" spans="1:9" s="50" customFormat="1" ht="37.5" x14ac:dyDescent="0.25">
      <c r="A67" s="44"/>
      <c r="B67" s="45" t="s">
        <v>116</v>
      </c>
      <c r="C67" s="46" t="s">
        <v>99</v>
      </c>
      <c r="D67" s="46" t="s">
        <v>1</v>
      </c>
      <c r="E67" s="46" t="s">
        <v>0</v>
      </c>
      <c r="F67" s="46" t="s">
        <v>14</v>
      </c>
      <c r="G67" s="47">
        <v>336639</v>
      </c>
      <c r="H67" s="48">
        <v>336639</v>
      </c>
      <c r="I67" s="49">
        <f t="shared" si="0"/>
        <v>100</v>
      </c>
    </row>
    <row r="68" spans="1:9" s="50" customFormat="1" ht="75" x14ac:dyDescent="0.25">
      <c r="A68" s="44"/>
      <c r="B68" s="45" t="s">
        <v>340</v>
      </c>
      <c r="C68" s="46" t="s">
        <v>99</v>
      </c>
      <c r="D68" s="46" t="s">
        <v>1</v>
      </c>
      <c r="E68" s="46" t="s">
        <v>0</v>
      </c>
      <c r="F68" s="46" t="s">
        <v>27</v>
      </c>
      <c r="G68" s="47">
        <v>398958</v>
      </c>
      <c r="H68" s="48">
        <v>393958</v>
      </c>
      <c r="I68" s="49">
        <f t="shared" si="0"/>
        <v>98.746735245314042</v>
      </c>
    </row>
    <row r="69" spans="1:9" s="50" customFormat="1" ht="75" x14ac:dyDescent="0.25">
      <c r="A69" s="44"/>
      <c r="B69" s="45" t="s">
        <v>341</v>
      </c>
      <c r="C69" s="46" t="s">
        <v>99</v>
      </c>
      <c r="D69" s="46" t="s">
        <v>1</v>
      </c>
      <c r="E69" s="46" t="s">
        <v>0</v>
      </c>
      <c r="F69" s="46" t="s">
        <v>15</v>
      </c>
      <c r="G69" s="47">
        <v>191600</v>
      </c>
      <c r="H69" s="48">
        <v>191600</v>
      </c>
      <c r="I69" s="49">
        <f t="shared" si="0"/>
        <v>100</v>
      </c>
    </row>
    <row r="70" spans="1:9" s="50" customFormat="1" ht="75" x14ac:dyDescent="0.25">
      <c r="A70" s="44"/>
      <c r="B70" s="45" t="s">
        <v>342</v>
      </c>
      <c r="C70" s="46" t="s">
        <v>99</v>
      </c>
      <c r="D70" s="46" t="s">
        <v>1</v>
      </c>
      <c r="E70" s="46" t="s">
        <v>0</v>
      </c>
      <c r="F70" s="46" t="s">
        <v>33</v>
      </c>
      <c r="G70" s="47">
        <v>989900</v>
      </c>
      <c r="H70" s="48">
        <v>987820</v>
      </c>
      <c r="I70" s="49">
        <f t="shared" si="0"/>
        <v>99.789877765430859</v>
      </c>
    </row>
    <row r="71" spans="1:9" s="50" customFormat="1" ht="93.75" x14ac:dyDescent="0.25">
      <c r="A71" s="44"/>
      <c r="B71" s="45" t="s">
        <v>122</v>
      </c>
      <c r="C71" s="46" t="s">
        <v>99</v>
      </c>
      <c r="D71" s="46" t="s">
        <v>1</v>
      </c>
      <c r="E71" s="46" t="s">
        <v>0</v>
      </c>
      <c r="F71" s="46" t="s">
        <v>13</v>
      </c>
      <c r="G71" s="47">
        <v>35000</v>
      </c>
      <c r="H71" s="48">
        <v>35000</v>
      </c>
      <c r="I71" s="49">
        <f t="shared" si="0"/>
        <v>100</v>
      </c>
    </row>
    <row r="72" spans="1:9" s="50" customFormat="1" ht="56.25" x14ac:dyDescent="0.25">
      <c r="A72" s="44"/>
      <c r="B72" s="45" t="s">
        <v>343</v>
      </c>
      <c r="C72" s="46" t="s">
        <v>99</v>
      </c>
      <c r="D72" s="46" t="s">
        <v>1</v>
      </c>
      <c r="E72" s="46" t="s">
        <v>0</v>
      </c>
      <c r="F72" s="46" t="s">
        <v>32</v>
      </c>
      <c r="G72" s="47">
        <v>50000</v>
      </c>
      <c r="H72" s="48">
        <v>50000</v>
      </c>
      <c r="I72" s="49">
        <f t="shared" si="0"/>
        <v>100</v>
      </c>
    </row>
    <row r="73" spans="1:9" s="50" customFormat="1" ht="56.25" x14ac:dyDescent="0.25">
      <c r="A73" s="44"/>
      <c r="B73" s="45" t="s">
        <v>115</v>
      </c>
      <c r="C73" s="46" t="s">
        <v>99</v>
      </c>
      <c r="D73" s="46" t="s">
        <v>1</v>
      </c>
      <c r="E73" s="46" t="s">
        <v>0</v>
      </c>
      <c r="F73" s="46" t="s">
        <v>11</v>
      </c>
      <c r="G73" s="47">
        <v>5600</v>
      </c>
      <c r="H73" s="48">
        <v>5600</v>
      </c>
      <c r="I73" s="49">
        <f t="shared" si="0"/>
        <v>100</v>
      </c>
    </row>
    <row r="74" spans="1:9" s="50" customFormat="1" ht="75" x14ac:dyDescent="0.25">
      <c r="A74" s="44"/>
      <c r="B74" s="45" t="s">
        <v>114</v>
      </c>
      <c r="C74" s="46" t="s">
        <v>99</v>
      </c>
      <c r="D74" s="46" t="s">
        <v>1</v>
      </c>
      <c r="E74" s="46" t="s">
        <v>0</v>
      </c>
      <c r="F74" s="46" t="s">
        <v>70</v>
      </c>
      <c r="G74" s="47">
        <v>124633.5</v>
      </c>
      <c r="H74" s="48">
        <v>124633.5</v>
      </c>
      <c r="I74" s="49">
        <f t="shared" si="0"/>
        <v>100</v>
      </c>
    </row>
    <row r="75" spans="1:9" s="50" customFormat="1" ht="56.25" x14ac:dyDescent="0.25">
      <c r="A75" s="44"/>
      <c r="B75" s="45" t="s">
        <v>113</v>
      </c>
      <c r="C75" s="46" t="s">
        <v>99</v>
      </c>
      <c r="D75" s="46" t="s">
        <v>1</v>
      </c>
      <c r="E75" s="46" t="s">
        <v>0</v>
      </c>
      <c r="F75" s="46" t="s">
        <v>112</v>
      </c>
      <c r="G75" s="47">
        <v>182744</v>
      </c>
      <c r="H75" s="48">
        <v>182744</v>
      </c>
      <c r="I75" s="49">
        <f t="shared" si="0"/>
        <v>100</v>
      </c>
    </row>
    <row r="76" spans="1:9" s="50" customFormat="1" ht="93.75" x14ac:dyDescent="0.25">
      <c r="A76" s="44"/>
      <c r="B76" s="45" t="s">
        <v>111</v>
      </c>
      <c r="C76" s="46" t="s">
        <v>99</v>
      </c>
      <c r="D76" s="46" t="s">
        <v>1</v>
      </c>
      <c r="E76" s="46" t="s">
        <v>0</v>
      </c>
      <c r="F76" s="46" t="s">
        <v>91</v>
      </c>
      <c r="G76" s="47">
        <v>1077500</v>
      </c>
      <c r="H76" s="48">
        <v>737500</v>
      </c>
      <c r="I76" s="49">
        <f t="shared" si="0"/>
        <v>68.44547563805105</v>
      </c>
    </row>
    <row r="77" spans="1:9" s="50" customFormat="1" ht="93.75" x14ac:dyDescent="0.25">
      <c r="A77" s="44"/>
      <c r="B77" s="45" t="s">
        <v>121</v>
      </c>
      <c r="C77" s="46" t="s">
        <v>99</v>
      </c>
      <c r="D77" s="46" t="s">
        <v>1</v>
      </c>
      <c r="E77" s="46" t="s">
        <v>0</v>
      </c>
      <c r="F77" s="46" t="s">
        <v>66</v>
      </c>
      <c r="G77" s="47">
        <v>1236000</v>
      </c>
      <c r="H77" s="48">
        <v>1230000</v>
      </c>
      <c r="I77" s="49">
        <f t="shared" si="0"/>
        <v>99.514563106796118</v>
      </c>
    </row>
    <row r="78" spans="1:9" s="50" customFormat="1" ht="75" x14ac:dyDescent="0.25">
      <c r="A78" s="44"/>
      <c r="B78" s="45" t="s">
        <v>134</v>
      </c>
      <c r="C78" s="46" t="s">
        <v>99</v>
      </c>
      <c r="D78" s="46" t="s">
        <v>1</v>
      </c>
      <c r="E78" s="46" t="s">
        <v>0</v>
      </c>
      <c r="F78" s="46" t="s">
        <v>133</v>
      </c>
      <c r="G78" s="47">
        <v>1466004.92</v>
      </c>
      <c r="H78" s="48">
        <v>1368724.92</v>
      </c>
      <c r="I78" s="49">
        <f t="shared" si="0"/>
        <v>93.364278750169532</v>
      </c>
    </row>
    <row r="79" spans="1:9" s="50" customFormat="1" ht="93.75" x14ac:dyDescent="0.25">
      <c r="A79" s="44"/>
      <c r="B79" s="45" t="s">
        <v>110</v>
      </c>
      <c r="C79" s="46" t="s">
        <v>99</v>
      </c>
      <c r="D79" s="46" t="s">
        <v>1</v>
      </c>
      <c r="E79" s="46" t="s">
        <v>0</v>
      </c>
      <c r="F79" s="46" t="s">
        <v>65</v>
      </c>
      <c r="G79" s="47">
        <v>347743</v>
      </c>
      <c r="H79" s="48">
        <v>0</v>
      </c>
      <c r="I79" s="49">
        <f t="shared" si="0"/>
        <v>0</v>
      </c>
    </row>
    <row r="80" spans="1:9" s="50" customFormat="1" ht="75" x14ac:dyDescent="0.25">
      <c r="A80" s="44"/>
      <c r="B80" s="45" t="s">
        <v>120</v>
      </c>
      <c r="C80" s="46" t="s">
        <v>99</v>
      </c>
      <c r="D80" s="46" t="s">
        <v>1</v>
      </c>
      <c r="E80" s="46" t="s">
        <v>0</v>
      </c>
      <c r="F80" s="46" t="s">
        <v>51</v>
      </c>
      <c r="G80" s="47">
        <v>500000</v>
      </c>
      <c r="H80" s="48">
        <v>462454</v>
      </c>
      <c r="I80" s="49">
        <f t="shared" si="0"/>
        <v>92.490799999999993</v>
      </c>
    </row>
    <row r="81" spans="1:9" s="50" customFormat="1" ht="56.25" x14ac:dyDescent="0.25">
      <c r="A81" s="44"/>
      <c r="B81" s="45" t="s">
        <v>131</v>
      </c>
      <c r="C81" s="46" t="s">
        <v>99</v>
      </c>
      <c r="D81" s="46" t="s">
        <v>1</v>
      </c>
      <c r="E81" s="46" t="s">
        <v>0</v>
      </c>
      <c r="F81" s="46" t="s">
        <v>130</v>
      </c>
      <c r="G81" s="47">
        <v>2683924.5699999998</v>
      </c>
      <c r="H81" s="48">
        <v>2436592.13</v>
      </c>
      <c r="I81" s="49">
        <f t="shared" si="0"/>
        <v>90.784672461938825</v>
      </c>
    </row>
    <row r="82" spans="1:9" s="50" customFormat="1" ht="93.75" x14ac:dyDescent="0.25">
      <c r="A82" s="44"/>
      <c r="B82" s="45" t="s">
        <v>109</v>
      </c>
      <c r="C82" s="46" t="s">
        <v>99</v>
      </c>
      <c r="D82" s="46" t="s">
        <v>1</v>
      </c>
      <c r="E82" s="46" t="s">
        <v>0</v>
      </c>
      <c r="F82" s="46" t="s">
        <v>108</v>
      </c>
      <c r="G82" s="47">
        <v>35500</v>
      </c>
      <c r="H82" s="47">
        <v>35500</v>
      </c>
      <c r="I82" s="49">
        <f t="shared" si="0"/>
        <v>100</v>
      </c>
    </row>
    <row r="83" spans="1:9" s="50" customFormat="1" ht="75" x14ac:dyDescent="0.25">
      <c r="A83" s="44"/>
      <c r="B83" s="45" t="s">
        <v>129</v>
      </c>
      <c r="C83" s="46" t="s">
        <v>99</v>
      </c>
      <c r="D83" s="46" t="s">
        <v>1</v>
      </c>
      <c r="E83" s="46" t="s">
        <v>0</v>
      </c>
      <c r="F83" s="46" t="s">
        <v>128</v>
      </c>
      <c r="G83" s="47">
        <v>764210</v>
      </c>
      <c r="H83" s="48">
        <v>749334</v>
      </c>
      <c r="I83" s="49">
        <f t="shared" si="0"/>
        <v>98.053414637337895</v>
      </c>
    </row>
    <row r="84" spans="1:9" s="50" customFormat="1" ht="131.25" x14ac:dyDescent="0.25">
      <c r="A84" s="44"/>
      <c r="B84" s="45" t="s">
        <v>310</v>
      </c>
      <c r="C84" s="46" t="s">
        <v>99</v>
      </c>
      <c r="D84" s="46" t="s">
        <v>1</v>
      </c>
      <c r="E84" s="46" t="s">
        <v>0</v>
      </c>
      <c r="F84" s="46" t="s">
        <v>309</v>
      </c>
      <c r="G84" s="47">
        <v>3718977.39</v>
      </c>
      <c r="H84" s="48">
        <v>3604683.84</v>
      </c>
      <c r="I84" s="49">
        <f t="shared" si="0"/>
        <v>96.926747919809202</v>
      </c>
    </row>
    <row r="85" spans="1:9" s="50" customFormat="1" ht="75" x14ac:dyDescent="0.25">
      <c r="A85" s="44"/>
      <c r="B85" s="45" t="s">
        <v>308</v>
      </c>
      <c r="C85" s="46" t="s">
        <v>99</v>
      </c>
      <c r="D85" s="46" t="s">
        <v>1</v>
      </c>
      <c r="E85" s="46" t="s">
        <v>0</v>
      </c>
      <c r="F85" s="46" t="s">
        <v>307</v>
      </c>
      <c r="G85" s="47">
        <v>400000</v>
      </c>
      <c r="H85" s="48">
        <v>385000</v>
      </c>
      <c r="I85" s="49">
        <f t="shared" si="0"/>
        <v>96.25</v>
      </c>
    </row>
    <row r="86" spans="1:9" s="50" customFormat="1" ht="93.75" x14ac:dyDescent="0.25">
      <c r="A86" s="44"/>
      <c r="B86" s="45" t="s">
        <v>458</v>
      </c>
      <c r="C86" s="46" t="s">
        <v>99</v>
      </c>
      <c r="D86" s="46" t="s">
        <v>1</v>
      </c>
      <c r="E86" s="46" t="s">
        <v>0</v>
      </c>
      <c r="F86" s="46">
        <v>10240</v>
      </c>
      <c r="G86" s="47">
        <v>30000</v>
      </c>
      <c r="H86" s="48">
        <v>30000</v>
      </c>
      <c r="I86" s="49">
        <f t="shared" si="0"/>
        <v>100</v>
      </c>
    </row>
    <row r="87" spans="1:9" s="50" customFormat="1" ht="93.75" x14ac:dyDescent="0.25">
      <c r="A87" s="44"/>
      <c r="B87" s="45" t="s">
        <v>306</v>
      </c>
      <c r="C87" s="46" t="s">
        <v>99</v>
      </c>
      <c r="D87" s="46" t="s">
        <v>1</v>
      </c>
      <c r="E87" s="46" t="s">
        <v>0</v>
      </c>
      <c r="F87" s="46" t="s">
        <v>305</v>
      </c>
      <c r="G87" s="47">
        <v>61517149.530000001</v>
      </c>
      <c r="H87" s="48">
        <v>61130655.189999998</v>
      </c>
      <c r="I87" s="49">
        <f t="shared" si="0"/>
        <v>99.371729114640601</v>
      </c>
    </row>
    <row r="88" spans="1:9" s="50" customFormat="1" ht="56.25" x14ac:dyDescent="0.25">
      <c r="A88" s="44"/>
      <c r="B88" s="45" t="s">
        <v>100</v>
      </c>
      <c r="C88" s="46" t="s">
        <v>99</v>
      </c>
      <c r="D88" s="46" t="s">
        <v>1</v>
      </c>
      <c r="E88" s="46" t="s">
        <v>0</v>
      </c>
      <c r="F88" s="46" t="s">
        <v>98</v>
      </c>
      <c r="G88" s="47">
        <v>10314884</v>
      </c>
      <c r="H88" s="47">
        <v>10314884</v>
      </c>
      <c r="I88" s="49">
        <f t="shared" si="0"/>
        <v>100</v>
      </c>
    </row>
    <row r="89" spans="1:9" s="50" customFormat="1" ht="75" x14ac:dyDescent="0.25">
      <c r="A89" s="44"/>
      <c r="B89" s="45" t="s">
        <v>459</v>
      </c>
      <c r="C89" s="46" t="s">
        <v>99</v>
      </c>
      <c r="D89" s="46" t="s">
        <v>1</v>
      </c>
      <c r="E89" s="46" t="s">
        <v>0</v>
      </c>
      <c r="F89" s="46">
        <v>70040</v>
      </c>
      <c r="G89" s="47">
        <v>300000</v>
      </c>
      <c r="H89" s="47">
        <v>300000</v>
      </c>
      <c r="I89" s="49">
        <f t="shared" si="0"/>
        <v>100</v>
      </c>
    </row>
    <row r="90" spans="1:9" s="50" customFormat="1" ht="409.5" x14ac:dyDescent="0.25">
      <c r="A90" s="44"/>
      <c r="B90" s="45" t="s">
        <v>378</v>
      </c>
      <c r="C90" s="46" t="s">
        <v>99</v>
      </c>
      <c r="D90" s="46" t="s">
        <v>1</v>
      </c>
      <c r="E90" s="46" t="s">
        <v>0</v>
      </c>
      <c r="F90" s="46" t="s">
        <v>127</v>
      </c>
      <c r="G90" s="47">
        <v>1093027272</v>
      </c>
      <c r="H90" s="48">
        <v>1092675533.8599999</v>
      </c>
      <c r="I90" s="49">
        <f t="shared" si="0"/>
        <v>99.967819820327392</v>
      </c>
    </row>
    <row r="91" spans="1:9" s="50" customFormat="1" ht="150" x14ac:dyDescent="0.25">
      <c r="A91" s="44"/>
      <c r="B91" s="45" t="s">
        <v>300</v>
      </c>
      <c r="C91" s="46" t="s">
        <v>99</v>
      </c>
      <c r="D91" s="46" t="s">
        <v>1</v>
      </c>
      <c r="E91" s="46" t="s">
        <v>0</v>
      </c>
      <c r="F91" s="46" t="s">
        <v>268</v>
      </c>
      <c r="G91" s="47">
        <v>72482621.519999996</v>
      </c>
      <c r="H91" s="48">
        <v>69576579.409999996</v>
      </c>
      <c r="I91" s="49">
        <f t="shared" si="0"/>
        <v>95.990705014445226</v>
      </c>
    </row>
    <row r="92" spans="1:9" s="50" customFormat="1" ht="150" x14ac:dyDescent="0.25">
      <c r="A92" s="44"/>
      <c r="B92" s="45" t="s">
        <v>379</v>
      </c>
      <c r="C92" s="46" t="s">
        <v>99</v>
      </c>
      <c r="D92" s="46" t="s">
        <v>1</v>
      </c>
      <c r="E92" s="46" t="s">
        <v>0</v>
      </c>
      <c r="F92" s="46" t="s">
        <v>105</v>
      </c>
      <c r="G92" s="47">
        <v>3702273.81</v>
      </c>
      <c r="H92" s="48">
        <v>3457829.83</v>
      </c>
      <c r="I92" s="49">
        <f t="shared" ref="I92:I152" si="1">H92/G92*100</f>
        <v>93.39746349014635</v>
      </c>
    </row>
    <row r="93" spans="1:9" s="50" customFormat="1" ht="93.75" x14ac:dyDescent="0.25">
      <c r="A93" s="44"/>
      <c r="B93" s="45" t="s">
        <v>125</v>
      </c>
      <c r="C93" s="46" t="s">
        <v>99</v>
      </c>
      <c r="D93" s="46" t="s">
        <v>1</v>
      </c>
      <c r="E93" s="46" t="s">
        <v>0</v>
      </c>
      <c r="F93" s="46" t="s">
        <v>126</v>
      </c>
      <c r="G93" s="47">
        <v>1170631.31</v>
      </c>
      <c r="H93" s="48">
        <v>1170630</v>
      </c>
      <c r="I93" s="49">
        <f t="shared" si="1"/>
        <v>99.999888094570096</v>
      </c>
    </row>
    <row r="94" spans="1:9" s="50" customFormat="1" ht="131.25" x14ac:dyDescent="0.25">
      <c r="A94" s="44"/>
      <c r="B94" s="45" t="s">
        <v>104</v>
      </c>
      <c r="C94" s="46" t="s">
        <v>99</v>
      </c>
      <c r="D94" s="46" t="s">
        <v>1</v>
      </c>
      <c r="E94" s="46" t="s">
        <v>0</v>
      </c>
      <c r="F94" s="46" t="s">
        <v>103</v>
      </c>
      <c r="G94" s="47">
        <v>6610055</v>
      </c>
      <c r="H94" s="48">
        <v>6562988.79</v>
      </c>
      <c r="I94" s="49">
        <f t="shared" si="1"/>
        <v>99.287960387621581</v>
      </c>
    </row>
    <row r="95" spans="1:9" s="50" customFormat="1" ht="131.25" x14ac:dyDescent="0.25">
      <c r="A95" s="44"/>
      <c r="B95" s="45" t="s">
        <v>380</v>
      </c>
      <c r="C95" s="46" t="s">
        <v>99</v>
      </c>
      <c r="D95" s="46" t="s">
        <v>1</v>
      </c>
      <c r="E95" s="46" t="s">
        <v>0</v>
      </c>
      <c r="F95" s="46" t="s">
        <v>102</v>
      </c>
      <c r="G95" s="47">
        <v>8146051</v>
      </c>
      <c r="H95" s="48">
        <v>7957373.1100000003</v>
      </c>
      <c r="I95" s="49">
        <f t="shared" si="1"/>
        <v>97.683811579377547</v>
      </c>
    </row>
    <row r="96" spans="1:9" s="50" customFormat="1" ht="56.25" x14ac:dyDescent="0.25">
      <c r="A96" s="44"/>
      <c r="B96" s="45" t="s">
        <v>381</v>
      </c>
      <c r="C96" s="46" t="s">
        <v>99</v>
      </c>
      <c r="D96" s="46" t="s">
        <v>1</v>
      </c>
      <c r="E96" s="46" t="s">
        <v>0</v>
      </c>
      <c r="F96" s="46" t="s">
        <v>382</v>
      </c>
      <c r="G96" s="47">
        <v>155000</v>
      </c>
      <c r="H96" s="48">
        <v>155000</v>
      </c>
      <c r="I96" s="49">
        <f t="shared" si="1"/>
        <v>100</v>
      </c>
    </row>
    <row r="97" spans="1:9" s="50" customFormat="1" ht="168.75" x14ac:dyDescent="0.25">
      <c r="A97" s="44"/>
      <c r="B97" s="45" t="s">
        <v>383</v>
      </c>
      <c r="C97" s="46" t="s">
        <v>99</v>
      </c>
      <c r="D97" s="46" t="s">
        <v>1</v>
      </c>
      <c r="E97" s="46" t="s">
        <v>0</v>
      </c>
      <c r="F97" s="46" t="s">
        <v>101</v>
      </c>
      <c r="G97" s="47">
        <v>26212643</v>
      </c>
      <c r="H97" s="48">
        <v>26079397.75</v>
      </c>
      <c r="I97" s="49">
        <f t="shared" si="1"/>
        <v>99.491675639118114</v>
      </c>
    </row>
    <row r="98" spans="1:9" s="50" customFormat="1" ht="243.75" x14ac:dyDescent="0.25">
      <c r="A98" s="44"/>
      <c r="B98" s="45" t="s">
        <v>384</v>
      </c>
      <c r="C98" s="46" t="s">
        <v>99</v>
      </c>
      <c r="D98" s="46" t="s">
        <v>1</v>
      </c>
      <c r="E98" s="46" t="s">
        <v>0</v>
      </c>
      <c r="F98" s="46" t="s">
        <v>304</v>
      </c>
      <c r="G98" s="47">
        <v>64688581.380000003</v>
      </c>
      <c r="H98" s="47">
        <v>64688581.369999997</v>
      </c>
      <c r="I98" s="49">
        <f t="shared" si="1"/>
        <v>99.999999984541304</v>
      </c>
    </row>
    <row r="99" spans="1:9" s="50" customFormat="1" ht="75" x14ac:dyDescent="0.25">
      <c r="A99" s="44"/>
      <c r="B99" s="45" t="s">
        <v>459</v>
      </c>
      <c r="C99" s="46" t="s">
        <v>99</v>
      </c>
      <c r="D99" s="46" t="s">
        <v>1</v>
      </c>
      <c r="E99" s="46" t="s">
        <v>0</v>
      </c>
      <c r="F99" s="46" t="s">
        <v>460</v>
      </c>
      <c r="G99" s="47">
        <v>12500</v>
      </c>
      <c r="H99" s="48">
        <v>12500</v>
      </c>
      <c r="I99" s="49">
        <f t="shared" si="1"/>
        <v>100</v>
      </c>
    </row>
    <row r="100" spans="1:9" s="50" customFormat="1" ht="150" x14ac:dyDescent="0.25">
      <c r="A100" s="44"/>
      <c r="B100" s="45" t="s">
        <v>300</v>
      </c>
      <c r="C100" s="46" t="s">
        <v>99</v>
      </c>
      <c r="D100" s="46" t="s">
        <v>1</v>
      </c>
      <c r="E100" s="46" t="s">
        <v>0</v>
      </c>
      <c r="F100" s="46" t="s">
        <v>269</v>
      </c>
      <c r="G100" s="47">
        <v>27837489.16</v>
      </c>
      <c r="H100" s="48">
        <v>27834248.850000001</v>
      </c>
      <c r="I100" s="49">
        <f t="shared" si="1"/>
        <v>99.988359905660403</v>
      </c>
    </row>
    <row r="101" spans="1:9" s="50" customFormat="1" ht="93.75" x14ac:dyDescent="0.25">
      <c r="A101" s="44"/>
      <c r="B101" s="45" t="s">
        <v>125</v>
      </c>
      <c r="C101" s="46" t="s">
        <v>99</v>
      </c>
      <c r="D101" s="46" t="s">
        <v>1</v>
      </c>
      <c r="E101" s="46" t="s">
        <v>0</v>
      </c>
      <c r="F101" s="46" t="s">
        <v>124</v>
      </c>
      <c r="G101" s="47">
        <v>1170631.31</v>
      </c>
      <c r="H101" s="48">
        <v>1170630</v>
      </c>
      <c r="I101" s="49">
        <f t="shared" si="1"/>
        <v>99.999888094570096</v>
      </c>
    </row>
    <row r="102" spans="1:9" s="50" customFormat="1" ht="56.25" x14ac:dyDescent="0.25">
      <c r="A102" s="44"/>
      <c r="B102" s="45" t="s">
        <v>381</v>
      </c>
      <c r="C102" s="46" t="s">
        <v>99</v>
      </c>
      <c r="D102" s="46" t="s">
        <v>1</v>
      </c>
      <c r="E102" s="46" t="s">
        <v>0</v>
      </c>
      <c r="F102" s="46" t="s">
        <v>385</v>
      </c>
      <c r="G102" s="47">
        <v>6458.33</v>
      </c>
      <c r="H102" s="47">
        <v>6458.33</v>
      </c>
      <c r="I102" s="49">
        <f t="shared" si="1"/>
        <v>100</v>
      </c>
    </row>
    <row r="103" spans="1:9" s="52" customFormat="1" ht="97.5" customHeight="1" x14ac:dyDescent="0.2">
      <c r="A103" s="51"/>
      <c r="B103" s="45" t="s">
        <v>107</v>
      </c>
      <c r="C103" s="46" t="s">
        <v>99</v>
      </c>
      <c r="D103" s="46" t="s">
        <v>1</v>
      </c>
      <c r="E103" s="46" t="s">
        <v>16</v>
      </c>
      <c r="F103" s="46" t="s">
        <v>9</v>
      </c>
      <c r="G103" s="47">
        <v>428106895.63999999</v>
      </c>
      <c r="H103" s="48">
        <v>386123192.02999997</v>
      </c>
      <c r="I103" s="49">
        <f t="shared" si="1"/>
        <v>90.193172771198576</v>
      </c>
    </row>
    <row r="104" spans="1:9" s="50" customFormat="1" ht="206.25" x14ac:dyDescent="0.25">
      <c r="A104" s="44"/>
      <c r="B104" s="45" t="s">
        <v>386</v>
      </c>
      <c r="C104" s="46" t="s">
        <v>99</v>
      </c>
      <c r="D104" s="46" t="s">
        <v>1</v>
      </c>
      <c r="E104" s="46" t="s">
        <v>16</v>
      </c>
      <c r="F104" s="46" t="s">
        <v>387</v>
      </c>
      <c r="G104" s="47">
        <v>3257107.71</v>
      </c>
      <c r="H104" s="48">
        <v>3257107.71</v>
      </c>
      <c r="I104" s="49">
        <f t="shared" si="1"/>
        <v>100</v>
      </c>
    </row>
    <row r="105" spans="1:9" s="50" customFormat="1" ht="206.25" x14ac:dyDescent="0.25">
      <c r="A105" s="44"/>
      <c r="B105" s="45" t="s">
        <v>386</v>
      </c>
      <c r="C105" s="46" t="s">
        <v>99</v>
      </c>
      <c r="D105" s="46" t="s">
        <v>1</v>
      </c>
      <c r="E105" s="46" t="s">
        <v>16</v>
      </c>
      <c r="F105" s="46" t="s">
        <v>388</v>
      </c>
      <c r="G105" s="47">
        <v>135712.82</v>
      </c>
      <c r="H105" s="47">
        <v>135712.82</v>
      </c>
      <c r="I105" s="49">
        <f t="shared" si="1"/>
        <v>100</v>
      </c>
    </row>
    <row r="106" spans="1:9" s="50" customFormat="1" ht="150" x14ac:dyDescent="0.25">
      <c r="A106" s="44"/>
      <c r="B106" s="45" t="s">
        <v>300</v>
      </c>
      <c r="C106" s="46" t="s">
        <v>99</v>
      </c>
      <c r="D106" s="46" t="s">
        <v>1</v>
      </c>
      <c r="E106" s="46" t="s">
        <v>30</v>
      </c>
      <c r="F106" s="46" t="s">
        <v>268</v>
      </c>
      <c r="G106" s="47">
        <v>25084869.48</v>
      </c>
      <c r="H106" s="47">
        <v>25084869.48</v>
      </c>
      <c r="I106" s="49">
        <f t="shared" si="1"/>
        <v>100</v>
      </c>
    </row>
    <row r="107" spans="1:9" s="50" customFormat="1" ht="150" x14ac:dyDescent="0.25">
      <c r="A107" s="44"/>
      <c r="B107" s="45" t="s">
        <v>300</v>
      </c>
      <c r="C107" s="46" t="s">
        <v>99</v>
      </c>
      <c r="D107" s="46" t="s">
        <v>1</v>
      </c>
      <c r="E107" s="46" t="s">
        <v>30</v>
      </c>
      <c r="F107" s="46" t="s">
        <v>269</v>
      </c>
      <c r="G107" s="47">
        <v>9395519.8499999996</v>
      </c>
      <c r="H107" s="47">
        <v>9395519.8499999996</v>
      </c>
      <c r="I107" s="49">
        <f t="shared" si="1"/>
        <v>100</v>
      </c>
    </row>
    <row r="108" spans="1:9" s="50" customFormat="1" ht="56.25" x14ac:dyDescent="0.25">
      <c r="A108" s="44"/>
      <c r="B108" s="45" t="s">
        <v>303</v>
      </c>
      <c r="C108" s="46" t="s">
        <v>99</v>
      </c>
      <c r="D108" s="46" t="s">
        <v>1</v>
      </c>
      <c r="E108" s="46" t="s">
        <v>30</v>
      </c>
      <c r="F108" s="46" t="s">
        <v>302</v>
      </c>
      <c r="G108" s="47">
        <v>69260.23</v>
      </c>
      <c r="H108" s="47">
        <v>69260.23</v>
      </c>
      <c r="I108" s="49">
        <f t="shared" si="1"/>
        <v>100</v>
      </c>
    </row>
    <row r="109" spans="1:9" s="50" customFormat="1" ht="112.5" x14ac:dyDescent="0.25">
      <c r="A109" s="44"/>
      <c r="B109" s="45" t="s">
        <v>389</v>
      </c>
      <c r="C109" s="46" t="s">
        <v>99</v>
      </c>
      <c r="D109" s="46" t="s">
        <v>1</v>
      </c>
      <c r="E109" s="46" t="s">
        <v>267</v>
      </c>
      <c r="F109" s="46" t="s">
        <v>390</v>
      </c>
      <c r="G109" s="47">
        <v>12861430</v>
      </c>
      <c r="H109" s="47">
        <v>12861430</v>
      </c>
      <c r="I109" s="49">
        <f t="shared" si="1"/>
        <v>100</v>
      </c>
    </row>
    <row r="110" spans="1:9" s="50" customFormat="1" ht="112.5" x14ac:dyDescent="0.25">
      <c r="A110" s="44"/>
      <c r="B110" s="45" t="s">
        <v>389</v>
      </c>
      <c r="C110" s="46" t="s">
        <v>99</v>
      </c>
      <c r="D110" s="46" t="s">
        <v>1</v>
      </c>
      <c r="E110" s="46" t="s">
        <v>267</v>
      </c>
      <c r="F110" s="46" t="s">
        <v>391</v>
      </c>
      <c r="G110" s="47">
        <v>535892.92000000004</v>
      </c>
      <c r="H110" s="47">
        <v>535892.92000000004</v>
      </c>
      <c r="I110" s="49">
        <f t="shared" si="1"/>
        <v>100</v>
      </c>
    </row>
    <row r="111" spans="1:9" s="50" customFormat="1" ht="103.5" customHeight="1" x14ac:dyDescent="0.25">
      <c r="A111" s="44"/>
      <c r="B111" s="45" t="s">
        <v>462</v>
      </c>
      <c r="C111" s="46" t="s">
        <v>99</v>
      </c>
      <c r="D111" s="46" t="s">
        <v>1</v>
      </c>
      <c r="E111" s="46" t="s">
        <v>461</v>
      </c>
      <c r="F111" s="46">
        <v>50980</v>
      </c>
      <c r="G111" s="47">
        <v>1843664.97</v>
      </c>
      <c r="H111" s="47">
        <v>1843664.97</v>
      </c>
      <c r="I111" s="49">
        <f t="shared" si="1"/>
        <v>100</v>
      </c>
    </row>
    <row r="112" spans="1:9" s="50" customFormat="1" ht="93.75" x14ac:dyDescent="0.25">
      <c r="A112" s="44"/>
      <c r="B112" s="45" t="s">
        <v>392</v>
      </c>
      <c r="C112" s="46" t="s">
        <v>99</v>
      </c>
      <c r="D112" s="46" t="s">
        <v>1</v>
      </c>
      <c r="E112" s="46" t="s">
        <v>393</v>
      </c>
      <c r="F112" s="46">
        <v>51791</v>
      </c>
      <c r="G112" s="47">
        <v>9473224.2699999996</v>
      </c>
      <c r="H112" s="48">
        <v>9467040.5999999996</v>
      </c>
      <c r="I112" s="49">
        <f t="shared" si="1"/>
        <v>99.934724758711951</v>
      </c>
    </row>
    <row r="113" spans="1:9" s="50" customFormat="1" ht="75" x14ac:dyDescent="0.25">
      <c r="A113" s="44"/>
      <c r="B113" s="76" t="s">
        <v>321</v>
      </c>
      <c r="C113" s="46" t="s">
        <v>142</v>
      </c>
      <c r="D113" s="46" t="s">
        <v>337</v>
      </c>
      <c r="E113" s="46" t="s">
        <v>338</v>
      </c>
      <c r="F113" s="46" t="s">
        <v>339</v>
      </c>
      <c r="G113" s="48">
        <f>SUBTOTAL(9,G114:G134)</f>
        <v>243401723.53000003</v>
      </c>
      <c r="H113" s="48">
        <f>SUBTOTAL(9,H114:H134)</f>
        <v>234006299.79000002</v>
      </c>
      <c r="I113" s="49">
        <f t="shared" si="1"/>
        <v>96.139951844325381</v>
      </c>
    </row>
    <row r="114" spans="1:9" s="50" customFormat="1" ht="93.75" x14ac:dyDescent="0.25">
      <c r="A114" s="44"/>
      <c r="B114" s="45" t="s">
        <v>344</v>
      </c>
      <c r="C114" s="46" t="s">
        <v>142</v>
      </c>
      <c r="D114" s="46" t="s">
        <v>1</v>
      </c>
      <c r="E114" s="46" t="s">
        <v>0</v>
      </c>
      <c r="F114" s="46" t="s">
        <v>14</v>
      </c>
      <c r="G114" s="47">
        <v>1398991.05</v>
      </c>
      <c r="H114" s="47">
        <v>1398991.05</v>
      </c>
      <c r="I114" s="49">
        <f t="shared" si="1"/>
        <v>100</v>
      </c>
    </row>
    <row r="115" spans="1:9" s="50" customFormat="1" ht="37.5" x14ac:dyDescent="0.25">
      <c r="A115" s="44"/>
      <c r="B115" s="45" t="s">
        <v>394</v>
      </c>
      <c r="C115" s="46" t="s">
        <v>142</v>
      </c>
      <c r="D115" s="46" t="s">
        <v>1</v>
      </c>
      <c r="E115" s="46" t="s">
        <v>0</v>
      </c>
      <c r="F115" s="46" t="s">
        <v>15</v>
      </c>
      <c r="G115" s="47">
        <v>84049</v>
      </c>
      <c r="H115" s="47">
        <v>84049</v>
      </c>
      <c r="I115" s="49">
        <f t="shared" si="1"/>
        <v>100</v>
      </c>
    </row>
    <row r="116" spans="1:9" s="50" customFormat="1" ht="112.5" x14ac:dyDescent="0.25">
      <c r="A116" s="44"/>
      <c r="B116" s="45" t="s">
        <v>158</v>
      </c>
      <c r="C116" s="46" t="s">
        <v>142</v>
      </c>
      <c r="D116" s="46" t="s">
        <v>1</v>
      </c>
      <c r="E116" s="46" t="s">
        <v>0</v>
      </c>
      <c r="F116" s="46" t="s">
        <v>13</v>
      </c>
      <c r="G116" s="47">
        <v>123937</v>
      </c>
      <c r="H116" s="47">
        <v>123937</v>
      </c>
      <c r="I116" s="49">
        <f t="shared" si="1"/>
        <v>100</v>
      </c>
    </row>
    <row r="117" spans="1:9" s="50" customFormat="1" ht="93.75" x14ac:dyDescent="0.25">
      <c r="A117" s="44"/>
      <c r="B117" s="45" t="s">
        <v>154</v>
      </c>
      <c r="C117" s="46" t="s">
        <v>142</v>
      </c>
      <c r="D117" s="46" t="s">
        <v>1</v>
      </c>
      <c r="E117" s="46" t="s">
        <v>0</v>
      </c>
      <c r="F117" s="46" t="s">
        <v>32</v>
      </c>
      <c r="G117" s="47">
        <v>299849.59999999998</v>
      </c>
      <c r="H117" s="47">
        <v>299849.59999999998</v>
      </c>
      <c r="I117" s="49">
        <f t="shared" si="1"/>
        <v>100</v>
      </c>
    </row>
    <row r="118" spans="1:9" s="50" customFormat="1" ht="75" x14ac:dyDescent="0.25">
      <c r="A118" s="44"/>
      <c r="B118" s="45" t="s">
        <v>345</v>
      </c>
      <c r="C118" s="46" t="s">
        <v>142</v>
      </c>
      <c r="D118" s="46" t="s">
        <v>1</v>
      </c>
      <c r="E118" s="46" t="s">
        <v>0</v>
      </c>
      <c r="F118" s="46" t="s">
        <v>11</v>
      </c>
      <c r="G118" s="47">
        <v>304500</v>
      </c>
      <c r="H118" s="48">
        <v>304500</v>
      </c>
      <c r="I118" s="49">
        <f t="shared" si="1"/>
        <v>100</v>
      </c>
    </row>
    <row r="119" spans="1:9" s="50" customFormat="1" ht="37.5" x14ac:dyDescent="0.25">
      <c r="A119" s="44"/>
      <c r="B119" s="45" t="s">
        <v>153</v>
      </c>
      <c r="C119" s="46" t="s">
        <v>142</v>
      </c>
      <c r="D119" s="46" t="s">
        <v>1</v>
      </c>
      <c r="E119" s="46" t="s">
        <v>16</v>
      </c>
      <c r="F119" s="46" t="s">
        <v>14</v>
      </c>
      <c r="G119" s="47">
        <v>1300000</v>
      </c>
      <c r="H119" s="48">
        <v>1300000</v>
      </c>
      <c r="I119" s="49">
        <f t="shared" si="1"/>
        <v>100</v>
      </c>
    </row>
    <row r="120" spans="1:9" s="50" customFormat="1" ht="93.75" x14ac:dyDescent="0.25">
      <c r="A120" s="44"/>
      <c r="B120" s="45" t="s">
        <v>395</v>
      </c>
      <c r="C120" s="46" t="s">
        <v>142</v>
      </c>
      <c r="D120" s="46" t="s">
        <v>1</v>
      </c>
      <c r="E120" s="46" t="s">
        <v>16</v>
      </c>
      <c r="F120" s="46" t="s">
        <v>396</v>
      </c>
      <c r="G120" s="47">
        <v>678435.42</v>
      </c>
      <c r="H120" s="47">
        <v>678435.42</v>
      </c>
      <c r="I120" s="49">
        <f t="shared" si="1"/>
        <v>100</v>
      </c>
    </row>
    <row r="121" spans="1:9" s="50" customFormat="1" ht="56.25" x14ac:dyDescent="0.25">
      <c r="A121" s="44"/>
      <c r="B121" s="45" t="s">
        <v>397</v>
      </c>
      <c r="C121" s="46" t="s">
        <v>142</v>
      </c>
      <c r="D121" s="46" t="s">
        <v>1</v>
      </c>
      <c r="E121" s="46" t="s">
        <v>30</v>
      </c>
      <c r="F121" s="46" t="s">
        <v>33</v>
      </c>
      <c r="G121" s="47">
        <v>45000</v>
      </c>
      <c r="H121" s="48">
        <v>45000</v>
      </c>
      <c r="I121" s="49">
        <f t="shared" si="1"/>
        <v>100</v>
      </c>
    </row>
    <row r="122" spans="1:9" s="50" customFormat="1" ht="37.5" x14ac:dyDescent="0.25">
      <c r="A122" s="44"/>
      <c r="B122" s="45" t="s">
        <v>152</v>
      </c>
      <c r="C122" s="46" t="s">
        <v>142</v>
      </c>
      <c r="D122" s="46" t="s">
        <v>1</v>
      </c>
      <c r="E122" s="46" t="s">
        <v>68</v>
      </c>
      <c r="F122" s="46" t="s">
        <v>27</v>
      </c>
      <c r="G122" s="47">
        <v>4686228.8600000003</v>
      </c>
      <c r="H122" s="48">
        <v>3786229.59</v>
      </c>
      <c r="I122" s="49">
        <f t="shared" si="1"/>
        <v>80.794807575829736</v>
      </c>
    </row>
    <row r="123" spans="1:9" s="50" customFormat="1" ht="56.25" x14ac:dyDescent="0.25">
      <c r="A123" s="44"/>
      <c r="B123" s="45" t="s">
        <v>463</v>
      </c>
      <c r="C123" s="46" t="s">
        <v>142</v>
      </c>
      <c r="D123" s="46" t="s">
        <v>1</v>
      </c>
      <c r="E123" s="46" t="s">
        <v>151</v>
      </c>
      <c r="F123" s="46">
        <v>10010</v>
      </c>
      <c r="G123" s="47">
        <v>1790713.93</v>
      </c>
      <c r="H123" s="48">
        <v>599900</v>
      </c>
      <c r="I123" s="49">
        <f t="shared" si="1"/>
        <v>33.500604979378259</v>
      </c>
    </row>
    <row r="124" spans="1:9" s="50" customFormat="1" ht="112.5" x14ac:dyDescent="0.25">
      <c r="A124" s="44"/>
      <c r="B124" s="45" t="s">
        <v>315</v>
      </c>
      <c r="C124" s="46" t="s">
        <v>142</v>
      </c>
      <c r="D124" s="46" t="s">
        <v>1</v>
      </c>
      <c r="E124" s="46" t="s">
        <v>151</v>
      </c>
      <c r="F124" s="46" t="s">
        <v>27</v>
      </c>
      <c r="G124" s="47">
        <v>140000</v>
      </c>
      <c r="H124" s="48">
        <v>140000</v>
      </c>
      <c r="I124" s="49">
        <f t="shared" si="1"/>
        <v>100</v>
      </c>
    </row>
    <row r="125" spans="1:9" s="50" customFormat="1" ht="56.25" x14ac:dyDescent="0.25">
      <c r="A125" s="44"/>
      <c r="B125" s="45" t="s">
        <v>398</v>
      </c>
      <c r="C125" s="46" t="s">
        <v>142</v>
      </c>
      <c r="D125" s="46" t="s">
        <v>1</v>
      </c>
      <c r="E125" s="46" t="s">
        <v>157</v>
      </c>
      <c r="F125" s="46" t="s">
        <v>14</v>
      </c>
      <c r="G125" s="47">
        <v>34152</v>
      </c>
      <c r="H125" s="48">
        <v>34152</v>
      </c>
      <c r="I125" s="49">
        <f t="shared" si="1"/>
        <v>100</v>
      </c>
    </row>
    <row r="126" spans="1:9" s="50" customFormat="1" ht="37.5" x14ac:dyDescent="0.25">
      <c r="A126" s="44"/>
      <c r="B126" s="45" t="s">
        <v>314</v>
      </c>
      <c r="C126" s="46" t="s">
        <v>142</v>
      </c>
      <c r="D126" s="46" t="s">
        <v>1</v>
      </c>
      <c r="E126" s="46" t="s">
        <v>141</v>
      </c>
      <c r="F126" s="46" t="s">
        <v>14</v>
      </c>
      <c r="G126" s="47">
        <v>15813084.91</v>
      </c>
      <c r="H126" s="48">
        <v>12569278.17</v>
      </c>
      <c r="I126" s="49">
        <f t="shared" si="1"/>
        <v>79.48656597708738</v>
      </c>
    </row>
    <row r="127" spans="1:9" s="50" customFormat="1" ht="37.5" x14ac:dyDescent="0.25">
      <c r="A127" s="44"/>
      <c r="B127" s="45" t="s">
        <v>150</v>
      </c>
      <c r="C127" s="46" t="s">
        <v>142</v>
      </c>
      <c r="D127" s="46" t="s">
        <v>1</v>
      </c>
      <c r="E127" s="46" t="s">
        <v>141</v>
      </c>
      <c r="F127" s="46" t="s">
        <v>27</v>
      </c>
      <c r="G127" s="47">
        <v>5907567.7699999996</v>
      </c>
      <c r="H127" s="48">
        <v>4593909.68</v>
      </c>
      <c r="I127" s="49">
        <f t="shared" si="1"/>
        <v>77.763131272550766</v>
      </c>
    </row>
    <row r="128" spans="1:9" s="50" customFormat="1" ht="131.25" x14ac:dyDescent="0.25">
      <c r="A128" s="44"/>
      <c r="B128" s="45" t="s">
        <v>312</v>
      </c>
      <c r="C128" s="46" t="s">
        <v>142</v>
      </c>
      <c r="D128" s="46" t="s">
        <v>1</v>
      </c>
      <c r="E128" s="46" t="s">
        <v>141</v>
      </c>
      <c r="F128" s="46" t="s">
        <v>15</v>
      </c>
      <c r="G128" s="47">
        <v>26538585.32</v>
      </c>
      <c r="H128" s="48">
        <v>25402967.289999999</v>
      </c>
      <c r="I128" s="49">
        <f t="shared" si="1"/>
        <v>95.720879555911452</v>
      </c>
    </row>
    <row r="129" spans="1:9" s="50" customFormat="1" ht="93.75" x14ac:dyDescent="0.25">
      <c r="A129" s="44"/>
      <c r="B129" s="45" t="s">
        <v>144</v>
      </c>
      <c r="C129" s="46" t="s">
        <v>142</v>
      </c>
      <c r="D129" s="46" t="s">
        <v>1</v>
      </c>
      <c r="E129" s="46" t="s">
        <v>141</v>
      </c>
      <c r="F129" s="46" t="s">
        <v>9</v>
      </c>
      <c r="G129" s="47">
        <v>20038710.809999999</v>
      </c>
      <c r="H129" s="48">
        <v>18427183.129999999</v>
      </c>
      <c r="I129" s="49">
        <f t="shared" si="1"/>
        <v>91.957927357303888</v>
      </c>
    </row>
    <row r="130" spans="1:9" s="50" customFormat="1" ht="112.5" x14ac:dyDescent="0.25">
      <c r="A130" s="44"/>
      <c r="B130" s="45" t="s">
        <v>148</v>
      </c>
      <c r="C130" s="46" t="s">
        <v>142</v>
      </c>
      <c r="D130" s="46" t="s">
        <v>1</v>
      </c>
      <c r="E130" s="46" t="s">
        <v>141</v>
      </c>
      <c r="F130" s="46" t="s">
        <v>149</v>
      </c>
      <c r="G130" s="47">
        <v>62334841</v>
      </c>
      <c r="H130" s="47">
        <v>62334841</v>
      </c>
      <c r="I130" s="49">
        <f t="shared" si="1"/>
        <v>100</v>
      </c>
    </row>
    <row r="131" spans="1:9" s="50" customFormat="1" ht="150" x14ac:dyDescent="0.25">
      <c r="A131" s="44"/>
      <c r="B131" s="45" t="s">
        <v>311</v>
      </c>
      <c r="C131" s="46" t="s">
        <v>142</v>
      </c>
      <c r="D131" s="46" t="s">
        <v>1</v>
      </c>
      <c r="E131" s="46" t="s">
        <v>141</v>
      </c>
      <c r="F131" s="46" t="s">
        <v>143</v>
      </c>
      <c r="G131" s="47">
        <v>14328902</v>
      </c>
      <c r="H131" s="47">
        <v>14328902</v>
      </c>
      <c r="I131" s="49">
        <f t="shared" si="1"/>
        <v>100</v>
      </c>
    </row>
    <row r="132" spans="1:9" s="50" customFormat="1" ht="112.5" x14ac:dyDescent="0.25">
      <c r="A132" s="44"/>
      <c r="B132" s="45" t="s">
        <v>148</v>
      </c>
      <c r="C132" s="46" t="s">
        <v>142</v>
      </c>
      <c r="D132" s="46" t="s">
        <v>1</v>
      </c>
      <c r="E132" s="46" t="s">
        <v>141</v>
      </c>
      <c r="F132" s="46" t="s">
        <v>147</v>
      </c>
      <c r="G132" s="47">
        <v>86797698.489999995</v>
      </c>
      <c r="H132" s="47">
        <v>86797698.489999995</v>
      </c>
      <c r="I132" s="49">
        <f t="shared" si="1"/>
        <v>100</v>
      </c>
    </row>
    <row r="133" spans="1:9" s="50" customFormat="1" ht="150" x14ac:dyDescent="0.25">
      <c r="A133" s="44"/>
      <c r="B133" s="45" t="s">
        <v>311</v>
      </c>
      <c r="C133" s="46" t="s">
        <v>142</v>
      </c>
      <c r="D133" s="46" t="s">
        <v>1</v>
      </c>
      <c r="E133" s="46" t="s">
        <v>141</v>
      </c>
      <c r="F133" s="46" t="s">
        <v>140</v>
      </c>
      <c r="G133" s="47">
        <v>597037.59</v>
      </c>
      <c r="H133" s="47">
        <v>597037.59</v>
      </c>
      <c r="I133" s="49">
        <f t="shared" si="1"/>
        <v>100</v>
      </c>
    </row>
    <row r="134" spans="1:9" s="50" customFormat="1" ht="79.5" customHeight="1" x14ac:dyDescent="0.25">
      <c r="A134" s="44"/>
      <c r="B134" s="45" t="s">
        <v>465</v>
      </c>
      <c r="C134" s="46" t="s">
        <v>142</v>
      </c>
      <c r="D134" s="46" t="s">
        <v>1</v>
      </c>
      <c r="E134" s="46" t="s">
        <v>464</v>
      </c>
      <c r="F134" s="46">
        <v>55196</v>
      </c>
      <c r="G134" s="47">
        <v>159438.78</v>
      </c>
      <c r="H134" s="47">
        <v>159438.78</v>
      </c>
      <c r="I134" s="49">
        <f t="shared" si="1"/>
        <v>100</v>
      </c>
    </row>
    <row r="135" spans="1:9" s="50" customFormat="1" ht="56.25" x14ac:dyDescent="0.25">
      <c r="A135" s="44"/>
      <c r="B135" s="76" t="s">
        <v>322</v>
      </c>
      <c r="C135" s="46" t="s">
        <v>25</v>
      </c>
      <c r="D135" s="46" t="s">
        <v>337</v>
      </c>
      <c r="E135" s="46" t="s">
        <v>338</v>
      </c>
      <c r="F135" s="46" t="s">
        <v>339</v>
      </c>
      <c r="G135" s="48">
        <f>SUBTOTAL(9,G136:G154)</f>
        <v>82276847.069999993</v>
      </c>
      <c r="H135" s="48">
        <f>SUBTOTAL(9,H136:H154)</f>
        <v>79591888.460000008</v>
      </c>
      <c r="I135" s="49">
        <f t="shared" si="1"/>
        <v>96.736677807165293</v>
      </c>
    </row>
    <row r="136" spans="1:9" s="50" customFormat="1" ht="56.25" x14ac:dyDescent="0.25">
      <c r="A136" s="44"/>
      <c r="B136" s="45" t="s">
        <v>28</v>
      </c>
      <c r="C136" s="46" t="s">
        <v>25</v>
      </c>
      <c r="D136" s="46" t="s">
        <v>1</v>
      </c>
      <c r="E136" s="46" t="s">
        <v>0</v>
      </c>
      <c r="F136" s="46" t="s">
        <v>14</v>
      </c>
      <c r="G136" s="47">
        <v>891341.06</v>
      </c>
      <c r="H136" s="47">
        <v>891341.06</v>
      </c>
      <c r="I136" s="49">
        <f t="shared" si="1"/>
        <v>100</v>
      </c>
    </row>
    <row r="137" spans="1:9" s="50" customFormat="1" ht="150" x14ac:dyDescent="0.25">
      <c r="A137" s="44"/>
      <c r="B137" s="45" t="s">
        <v>290</v>
      </c>
      <c r="C137" s="46" t="s">
        <v>25</v>
      </c>
      <c r="D137" s="46" t="s">
        <v>1</v>
      </c>
      <c r="E137" s="46" t="s">
        <v>0</v>
      </c>
      <c r="F137" s="46" t="s">
        <v>27</v>
      </c>
      <c r="G137" s="47">
        <v>7549462.8399999999</v>
      </c>
      <c r="H137" s="47">
        <v>7549462.8399999999</v>
      </c>
      <c r="I137" s="49">
        <f t="shared" si="1"/>
        <v>100</v>
      </c>
    </row>
    <row r="138" spans="1:9" s="50" customFormat="1" ht="56.25" x14ac:dyDescent="0.25">
      <c r="A138" s="44"/>
      <c r="B138" s="45" t="s">
        <v>26</v>
      </c>
      <c r="C138" s="46" t="s">
        <v>25</v>
      </c>
      <c r="D138" s="46" t="s">
        <v>1</v>
      </c>
      <c r="E138" s="46" t="s">
        <v>0</v>
      </c>
      <c r="F138" s="46" t="s">
        <v>15</v>
      </c>
      <c r="G138" s="47">
        <v>957613.53</v>
      </c>
      <c r="H138" s="47">
        <v>957613.53</v>
      </c>
      <c r="I138" s="49">
        <f t="shared" si="1"/>
        <v>100</v>
      </c>
    </row>
    <row r="139" spans="1:9" s="50" customFormat="1" ht="56.25" x14ac:dyDescent="0.25">
      <c r="A139" s="44"/>
      <c r="B139" s="45" t="s">
        <v>34</v>
      </c>
      <c r="C139" s="46" t="s">
        <v>25</v>
      </c>
      <c r="D139" s="46" t="s">
        <v>1</v>
      </c>
      <c r="E139" s="46" t="s">
        <v>0</v>
      </c>
      <c r="F139" s="46" t="s">
        <v>33</v>
      </c>
      <c r="G139" s="47">
        <v>636912.84</v>
      </c>
      <c r="H139" s="47">
        <v>636912.84</v>
      </c>
      <c r="I139" s="49">
        <f t="shared" si="1"/>
        <v>100</v>
      </c>
    </row>
    <row r="140" spans="1:9" s="52" customFormat="1" ht="60" customHeight="1" x14ac:dyDescent="0.2">
      <c r="A140" s="51"/>
      <c r="B140" s="45" t="s">
        <v>292</v>
      </c>
      <c r="C140" s="46" t="s">
        <v>25</v>
      </c>
      <c r="D140" s="46" t="s">
        <v>1</v>
      </c>
      <c r="E140" s="46" t="s">
        <v>0</v>
      </c>
      <c r="F140" s="46" t="s">
        <v>293</v>
      </c>
      <c r="G140" s="47">
        <v>200000</v>
      </c>
      <c r="H140" s="48">
        <v>200000</v>
      </c>
      <c r="I140" s="49">
        <f t="shared" si="1"/>
        <v>100</v>
      </c>
    </row>
    <row r="141" spans="1:9" s="50" customFormat="1" ht="93.75" x14ac:dyDescent="0.25">
      <c r="A141" s="44"/>
      <c r="B141" s="45" t="s">
        <v>292</v>
      </c>
      <c r="C141" s="46" t="s">
        <v>25</v>
      </c>
      <c r="D141" s="46" t="s">
        <v>1</v>
      </c>
      <c r="E141" s="46" t="s">
        <v>0</v>
      </c>
      <c r="F141" s="46" t="s">
        <v>291</v>
      </c>
      <c r="G141" s="47">
        <v>8333.33</v>
      </c>
      <c r="H141" s="47">
        <v>8333.33</v>
      </c>
      <c r="I141" s="49">
        <f t="shared" si="1"/>
        <v>100</v>
      </c>
    </row>
    <row r="142" spans="1:9" s="50" customFormat="1" ht="93.75" x14ac:dyDescent="0.25">
      <c r="A142" s="44"/>
      <c r="B142" s="45" t="s">
        <v>46</v>
      </c>
      <c r="C142" s="46" t="s">
        <v>25</v>
      </c>
      <c r="D142" s="46" t="s">
        <v>1</v>
      </c>
      <c r="E142" s="46" t="s">
        <v>16</v>
      </c>
      <c r="F142" s="46" t="s">
        <v>14</v>
      </c>
      <c r="G142" s="47">
        <v>88000</v>
      </c>
      <c r="H142" s="48">
        <v>88000</v>
      </c>
      <c r="I142" s="49">
        <f t="shared" si="1"/>
        <v>100</v>
      </c>
    </row>
    <row r="143" spans="1:9" s="50" customFormat="1" ht="37.5" x14ac:dyDescent="0.25">
      <c r="A143" s="44"/>
      <c r="B143" s="45" t="s">
        <v>45</v>
      </c>
      <c r="C143" s="46" t="s">
        <v>25</v>
      </c>
      <c r="D143" s="46" t="s">
        <v>1</v>
      </c>
      <c r="E143" s="46" t="s">
        <v>16</v>
      </c>
      <c r="F143" s="46" t="s">
        <v>27</v>
      </c>
      <c r="G143" s="47">
        <v>246635.3</v>
      </c>
      <c r="H143" s="47">
        <v>246635.3</v>
      </c>
      <c r="I143" s="49">
        <f t="shared" si="1"/>
        <v>100</v>
      </c>
    </row>
    <row r="144" spans="1:9" s="50" customFormat="1" ht="56.25" x14ac:dyDescent="0.25">
      <c r="A144" s="44"/>
      <c r="B144" s="45" t="s">
        <v>44</v>
      </c>
      <c r="C144" s="46" t="s">
        <v>25</v>
      </c>
      <c r="D144" s="46" t="s">
        <v>1</v>
      </c>
      <c r="E144" s="46" t="s">
        <v>16</v>
      </c>
      <c r="F144" s="46" t="s">
        <v>15</v>
      </c>
      <c r="G144" s="47">
        <v>915071.36</v>
      </c>
      <c r="H144" s="47">
        <v>915071.36</v>
      </c>
      <c r="I144" s="49">
        <f t="shared" si="1"/>
        <v>100</v>
      </c>
    </row>
    <row r="145" spans="1:9" s="50" customFormat="1" ht="93.75" x14ac:dyDescent="0.25">
      <c r="A145" s="44"/>
      <c r="B145" s="45" t="s">
        <v>43</v>
      </c>
      <c r="C145" s="46" t="s">
        <v>25</v>
      </c>
      <c r="D145" s="46" t="s">
        <v>1</v>
      </c>
      <c r="E145" s="46" t="s">
        <v>16</v>
      </c>
      <c r="F145" s="46" t="s">
        <v>33</v>
      </c>
      <c r="G145" s="47">
        <v>685013.04</v>
      </c>
      <c r="H145" s="48">
        <v>653088.04</v>
      </c>
      <c r="I145" s="49">
        <f t="shared" si="1"/>
        <v>95.339504777894447</v>
      </c>
    </row>
    <row r="146" spans="1:9" s="50" customFormat="1" ht="19.5" customHeight="1" x14ac:dyDescent="0.25">
      <c r="A146" s="44"/>
      <c r="B146" s="45" t="s">
        <v>42</v>
      </c>
      <c r="C146" s="46" t="s">
        <v>25</v>
      </c>
      <c r="D146" s="46" t="s">
        <v>1</v>
      </c>
      <c r="E146" s="46" t="s">
        <v>16</v>
      </c>
      <c r="F146" s="46" t="s">
        <v>13</v>
      </c>
      <c r="G146" s="47">
        <v>11481170.34</v>
      </c>
      <c r="H146" s="48">
        <v>10442832.82</v>
      </c>
      <c r="I146" s="49">
        <f t="shared" si="1"/>
        <v>90.956170065847147</v>
      </c>
    </row>
    <row r="147" spans="1:9" s="50" customFormat="1" ht="37.5" x14ac:dyDescent="0.25">
      <c r="A147" s="44"/>
      <c r="B147" s="45" t="s">
        <v>346</v>
      </c>
      <c r="C147" s="46" t="s">
        <v>25</v>
      </c>
      <c r="D147" s="46" t="s">
        <v>1</v>
      </c>
      <c r="E147" s="46" t="s">
        <v>16</v>
      </c>
      <c r="F147" s="46">
        <v>10060</v>
      </c>
      <c r="G147" s="47">
        <v>27412.33</v>
      </c>
      <c r="H147" s="48">
        <v>27412.33</v>
      </c>
      <c r="I147" s="49">
        <f t="shared" si="1"/>
        <v>100</v>
      </c>
    </row>
    <row r="148" spans="1:9" s="50" customFormat="1" ht="18.75" x14ac:dyDescent="0.25">
      <c r="A148" s="44"/>
      <c r="B148" s="45"/>
      <c r="C148" s="46" t="s">
        <v>25</v>
      </c>
      <c r="D148" s="46" t="s">
        <v>1</v>
      </c>
      <c r="E148" s="46" t="s">
        <v>16</v>
      </c>
      <c r="F148" s="46">
        <v>70770</v>
      </c>
      <c r="G148" s="47">
        <v>500000</v>
      </c>
      <c r="H148" s="48">
        <v>500000</v>
      </c>
      <c r="I148" s="49">
        <f t="shared" si="1"/>
        <v>100</v>
      </c>
    </row>
    <row r="149" spans="1:9" s="50" customFormat="1" ht="56.25" x14ac:dyDescent="0.25">
      <c r="A149" s="44"/>
      <c r="B149" s="45" t="s">
        <v>301</v>
      </c>
      <c r="C149" s="46" t="s">
        <v>25</v>
      </c>
      <c r="D149" s="46" t="s">
        <v>1</v>
      </c>
      <c r="E149" s="46" t="s">
        <v>16</v>
      </c>
      <c r="F149" s="46" t="s">
        <v>41</v>
      </c>
      <c r="G149" s="47">
        <v>9026092</v>
      </c>
      <c r="H149" s="47">
        <v>9026092</v>
      </c>
      <c r="I149" s="49">
        <f t="shared" si="1"/>
        <v>100</v>
      </c>
    </row>
    <row r="150" spans="1:9" s="50" customFormat="1" ht="37.5" x14ac:dyDescent="0.25">
      <c r="A150" s="44"/>
      <c r="B150" s="45" t="s">
        <v>346</v>
      </c>
      <c r="C150" s="46" t="s">
        <v>25</v>
      </c>
      <c r="D150" s="46" t="s">
        <v>1</v>
      </c>
      <c r="E150" s="46" t="s">
        <v>16</v>
      </c>
      <c r="F150" s="46" t="s">
        <v>296</v>
      </c>
      <c r="G150" s="47">
        <v>2500000</v>
      </c>
      <c r="H150" s="47">
        <v>2500000</v>
      </c>
      <c r="I150" s="49">
        <f t="shared" si="1"/>
        <v>100</v>
      </c>
    </row>
    <row r="151" spans="1:9" s="50" customFormat="1" ht="93.75" x14ac:dyDescent="0.25">
      <c r="A151" s="44"/>
      <c r="B151" s="45" t="s">
        <v>467</v>
      </c>
      <c r="C151" s="46" t="s">
        <v>25</v>
      </c>
      <c r="D151" s="46" t="s">
        <v>1</v>
      </c>
      <c r="E151" s="46" t="s">
        <v>16</v>
      </c>
      <c r="F151" s="46" t="s">
        <v>466</v>
      </c>
      <c r="G151" s="47">
        <v>20833.330000000002</v>
      </c>
      <c r="H151" s="47">
        <v>20833.330000000002</v>
      </c>
      <c r="I151" s="49">
        <f t="shared" si="1"/>
        <v>100</v>
      </c>
    </row>
    <row r="152" spans="1:9" s="50" customFormat="1" ht="56.25" x14ac:dyDescent="0.25">
      <c r="A152" s="44"/>
      <c r="B152" s="45" t="s">
        <v>301</v>
      </c>
      <c r="C152" s="46" t="s">
        <v>25</v>
      </c>
      <c r="D152" s="46" t="s">
        <v>1</v>
      </c>
      <c r="E152" s="46" t="s">
        <v>16</v>
      </c>
      <c r="F152" s="46" t="s">
        <v>40</v>
      </c>
      <c r="G152" s="47">
        <v>376087.17</v>
      </c>
      <c r="H152" s="47">
        <v>376087.17</v>
      </c>
      <c r="I152" s="49">
        <f t="shared" si="1"/>
        <v>100</v>
      </c>
    </row>
    <row r="153" spans="1:9" s="50" customFormat="1" ht="37.5" x14ac:dyDescent="0.25">
      <c r="A153" s="44"/>
      <c r="B153" s="45" t="s">
        <v>346</v>
      </c>
      <c r="C153" s="46" t="s">
        <v>25</v>
      </c>
      <c r="D153" s="46" t="s">
        <v>1</v>
      </c>
      <c r="E153" s="46" t="s">
        <v>16</v>
      </c>
      <c r="F153" s="46" t="s">
        <v>295</v>
      </c>
      <c r="G153" s="47">
        <v>104166.67</v>
      </c>
      <c r="H153" s="47">
        <v>104166.67</v>
      </c>
      <c r="I153" s="49">
        <f t="shared" ref="I153:I204" si="2">H153/G153*100</f>
        <v>100</v>
      </c>
    </row>
    <row r="154" spans="1:9" s="50" customFormat="1" ht="93.75" x14ac:dyDescent="0.25">
      <c r="A154" s="44"/>
      <c r="B154" s="45" t="s">
        <v>31</v>
      </c>
      <c r="C154" s="46" t="s">
        <v>25</v>
      </c>
      <c r="D154" s="46" t="s">
        <v>1</v>
      </c>
      <c r="E154" s="46" t="s">
        <v>30</v>
      </c>
      <c r="F154" s="46" t="s">
        <v>9</v>
      </c>
      <c r="G154" s="47">
        <v>46062701.93</v>
      </c>
      <c r="H154" s="48">
        <v>44448005.840000004</v>
      </c>
      <c r="I154" s="49">
        <f t="shared" si="2"/>
        <v>96.49456931021156</v>
      </c>
    </row>
    <row r="155" spans="1:9" s="50" customFormat="1" ht="93.75" x14ac:dyDescent="0.25">
      <c r="A155" s="44"/>
      <c r="B155" s="76" t="s">
        <v>323</v>
      </c>
      <c r="C155" s="46" t="s">
        <v>23</v>
      </c>
      <c r="D155" s="46" t="s">
        <v>337</v>
      </c>
      <c r="E155" s="46" t="s">
        <v>338</v>
      </c>
      <c r="F155" s="46" t="s">
        <v>339</v>
      </c>
      <c r="G155" s="48">
        <f>SUBTOTAL(9,G156:G185)</f>
        <v>14597208.270000001</v>
      </c>
      <c r="H155" s="48">
        <f>SUBTOTAL(9,H156:H185)</f>
        <v>14423616.270000001</v>
      </c>
      <c r="I155" s="49">
        <f t="shared" si="2"/>
        <v>98.810786303866308</v>
      </c>
    </row>
    <row r="156" spans="1:9" s="50" customFormat="1" ht="93.75" x14ac:dyDescent="0.25">
      <c r="A156" s="44"/>
      <c r="B156" s="45" t="s">
        <v>90</v>
      </c>
      <c r="C156" s="46" t="s">
        <v>23</v>
      </c>
      <c r="D156" s="46" t="s">
        <v>1</v>
      </c>
      <c r="E156" s="46" t="s">
        <v>0</v>
      </c>
      <c r="F156" s="46" t="s">
        <v>14</v>
      </c>
      <c r="G156" s="47">
        <v>1129325.04</v>
      </c>
      <c r="H156" s="47">
        <v>1129325.04</v>
      </c>
      <c r="I156" s="49">
        <f t="shared" si="2"/>
        <v>100</v>
      </c>
    </row>
    <row r="157" spans="1:9" s="50" customFormat="1" ht="112.5" x14ac:dyDescent="0.25">
      <c r="A157" s="44"/>
      <c r="B157" s="45" t="s">
        <v>89</v>
      </c>
      <c r="C157" s="46" t="s">
        <v>23</v>
      </c>
      <c r="D157" s="46" t="s">
        <v>1</v>
      </c>
      <c r="E157" s="46" t="s">
        <v>0</v>
      </c>
      <c r="F157" s="46" t="s">
        <v>33</v>
      </c>
      <c r="G157" s="47">
        <v>235000</v>
      </c>
      <c r="H157" s="48">
        <v>235000</v>
      </c>
      <c r="I157" s="49">
        <f t="shared" si="2"/>
        <v>100</v>
      </c>
    </row>
    <row r="158" spans="1:9" s="50" customFormat="1" ht="56.25" x14ac:dyDescent="0.25">
      <c r="A158" s="44"/>
      <c r="B158" s="45" t="s">
        <v>88</v>
      </c>
      <c r="C158" s="46" t="s">
        <v>23</v>
      </c>
      <c r="D158" s="46" t="s">
        <v>1</v>
      </c>
      <c r="E158" s="46" t="s">
        <v>16</v>
      </c>
      <c r="F158" s="46" t="s">
        <v>14</v>
      </c>
      <c r="G158" s="47">
        <v>777268.64</v>
      </c>
      <c r="H158" s="47">
        <v>777268.64</v>
      </c>
      <c r="I158" s="49">
        <f t="shared" si="2"/>
        <v>100</v>
      </c>
    </row>
    <row r="159" spans="1:9" s="50" customFormat="1" ht="37.5" x14ac:dyDescent="0.25">
      <c r="A159" s="44"/>
      <c r="B159" s="45" t="s">
        <v>10</v>
      </c>
      <c r="C159" s="46" t="s">
        <v>23</v>
      </c>
      <c r="D159" s="46" t="s">
        <v>1</v>
      </c>
      <c r="E159" s="46" t="s">
        <v>16</v>
      </c>
      <c r="F159" s="46" t="s">
        <v>91</v>
      </c>
      <c r="G159" s="47">
        <v>755045</v>
      </c>
      <c r="H159" s="48">
        <v>755045</v>
      </c>
      <c r="I159" s="49">
        <f t="shared" si="2"/>
        <v>100</v>
      </c>
    </row>
    <row r="160" spans="1:9" s="50" customFormat="1" ht="131.25" x14ac:dyDescent="0.25">
      <c r="A160" s="44"/>
      <c r="B160" s="45" t="s">
        <v>270</v>
      </c>
      <c r="C160" s="46" t="s">
        <v>23</v>
      </c>
      <c r="D160" s="46" t="s">
        <v>7</v>
      </c>
      <c r="E160" s="46" t="s">
        <v>16</v>
      </c>
      <c r="F160" s="46" t="s">
        <v>14</v>
      </c>
      <c r="G160" s="47">
        <v>20000</v>
      </c>
      <c r="H160" s="48">
        <v>20000</v>
      </c>
      <c r="I160" s="49">
        <f t="shared" si="2"/>
        <v>100</v>
      </c>
    </row>
    <row r="161" spans="1:9" s="50" customFormat="1" ht="75" x14ac:dyDescent="0.25">
      <c r="A161" s="44"/>
      <c r="B161" s="45" t="s">
        <v>399</v>
      </c>
      <c r="C161" s="46" t="s">
        <v>23</v>
      </c>
      <c r="D161" s="46" t="s">
        <v>7</v>
      </c>
      <c r="E161" s="46" t="s">
        <v>30</v>
      </c>
      <c r="F161" s="46" t="s">
        <v>27</v>
      </c>
      <c r="G161" s="47">
        <v>80000</v>
      </c>
      <c r="H161" s="48">
        <v>80000</v>
      </c>
      <c r="I161" s="49">
        <f t="shared" si="2"/>
        <v>100</v>
      </c>
    </row>
    <row r="162" spans="1:9" s="50" customFormat="1" ht="56.25" x14ac:dyDescent="0.25">
      <c r="A162" s="44"/>
      <c r="B162" s="45" t="s">
        <v>400</v>
      </c>
      <c r="C162" s="46" t="s">
        <v>23</v>
      </c>
      <c r="D162" s="46" t="s">
        <v>24</v>
      </c>
      <c r="E162" s="46" t="s">
        <v>0</v>
      </c>
      <c r="F162" s="46" t="s">
        <v>14</v>
      </c>
      <c r="G162" s="47">
        <v>100000</v>
      </c>
      <c r="H162" s="47">
        <v>100000</v>
      </c>
      <c r="I162" s="49">
        <f t="shared" si="2"/>
        <v>100</v>
      </c>
    </row>
    <row r="163" spans="1:9" s="50" customFormat="1" ht="56.25" x14ac:dyDescent="0.25">
      <c r="A163" s="44"/>
      <c r="B163" s="45" t="s">
        <v>87</v>
      </c>
      <c r="C163" s="46" t="s">
        <v>23</v>
      </c>
      <c r="D163" s="46" t="s">
        <v>24</v>
      </c>
      <c r="E163" s="46" t="s">
        <v>0</v>
      </c>
      <c r="F163" s="46" t="s">
        <v>33</v>
      </c>
      <c r="G163" s="47">
        <v>314843.86</v>
      </c>
      <c r="H163" s="47">
        <v>314843.86</v>
      </c>
      <c r="I163" s="49">
        <f t="shared" si="2"/>
        <v>100</v>
      </c>
    </row>
    <row r="164" spans="1:9" s="50" customFormat="1" ht="150" x14ac:dyDescent="0.25">
      <c r="A164" s="44"/>
      <c r="B164" s="45" t="s">
        <v>313</v>
      </c>
      <c r="C164" s="46" t="s">
        <v>23</v>
      </c>
      <c r="D164" s="46" t="s">
        <v>24</v>
      </c>
      <c r="E164" s="46" t="s">
        <v>16</v>
      </c>
      <c r="F164" s="46" t="s">
        <v>27</v>
      </c>
      <c r="G164" s="47">
        <v>1240295.78</v>
      </c>
      <c r="H164" s="48">
        <v>1240295.78</v>
      </c>
      <c r="I164" s="49">
        <f t="shared" si="2"/>
        <v>100</v>
      </c>
    </row>
    <row r="165" spans="1:9" s="50" customFormat="1" ht="56.25" x14ac:dyDescent="0.25">
      <c r="A165" s="44"/>
      <c r="B165" s="45" t="s">
        <v>86</v>
      </c>
      <c r="C165" s="46" t="s">
        <v>23</v>
      </c>
      <c r="D165" s="46" t="s">
        <v>24</v>
      </c>
      <c r="E165" s="46" t="s">
        <v>30</v>
      </c>
      <c r="F165" s="46" t="s">
        <v>14</v>
      </c>
      <c r="G165" s="47">
        <v>50000</v>
      </c>
      <c r="H165" s="48">
        <v>50000</v>
      </c>
      <c r="I165" s="49">
        <f t="shared" si="2"/>
        <v>100</v>
      </c>
    </row>
    <row r="166" spans="1:9" s="52" customFormat="1" ht="158.25" customHeight="1" x14ac:dyDescent="0.2">
      <c r="A166" s="51"/>
      <c r="B166" s="45" t="s">
        <v>468</v>
      </c>
      <c r="C166" s="46" t="s">
        <v>23</v>
      </c>
      <c r="D166" s="46">
        <v>5</v>
      </c>
      <c r="E166" s="46" t="s">
        <v>0</v>
      </c>
      <c r="F166" s="46">
        <v>72590</v>
      </c>
      <c r="G166" s="47">
        <v>173592</v>
      </c>
      <c r="H166" s="48">
        <v>0</v>
      </c>
      <c r="I166" s="49">
        <f t="shared" si="2"/>
        <v>0</v>
      </c>
    </row>
    <row r="167" spans="1:9" s="50" customFormat="1" ht="187.5" x14ac:dyDescent="0.25">
      <c r="A167" s="44"/>
      <c r="B167" s="45" t="s">
        <v>279</v>
      </c>
      <c r="C167" s="46" t="s">
        <v>23</v>
      </c>
      <c r="D167" s="46" t="s">
        <v>59</v>
      </c>
      <c r="E167" s="46" t="s">
        <v>0</v>
      </c>
      <c r="F167" s="46" t="s">
        <v>347</v>
      </c>
      <c r="G167" s="47">
        <v>3774147.3</v>
      </c>
      <c r="H167" s="47">
        <v>3774147.3</v>
      </c>
      <c r="I167" s="49">
        <f t="shared" si="2"/>
        <v>100</v>
      </c>
    </row>
    <row r="168" spans="1:9" s="50" customFormat="1" ht="56.25" x14ac:dyDescent="0.25">
      <c r="A168" s="44"/>
      <c r="B168" s="45" t="s">
        <v>85</v>
      </c>
      <c r="C168" s="46" t="s">
        <v>23</v>
      </c>
      <c r="D168" s="46" t="s">
        <v>22</v>
      </c>
      <c r="E168" s="46" t="s">
        <v>0</v>
      </c>
      <c r="F168" s="46" t="s">
        <v>27</v>
      </c>
      <c r="G168" s="47">
        <v>46305</v>
      </c>
      <c r="H168" s="48">
        <v>46305</v>
      </c>
      <c r="I168" s="49">
        <f t="shared" si="2"/>
        <v>100</v>
      </c>
    </row>
    <row r="169" spans="1:9" s="52" customFormat="1" ht="60" customHeight="1" x14ac:dyDescent="0.2">
      <c r="A169" s="51"/>
      <c r="B169" s="45" t="s">
        <v>146</v>
      </c>
      <c r="C169" s="46" t="s">
        <v>23</v>
      </c>
      <c r="D169" s="46" t="s">
        <v>22</v>
      </c>
      <c r="E169" s="46" t="s">
        <v>0</v>
      </c>
      <c r="F169" s="46" t="s">
        <v>15</v>
      </c>
      <c r="G169" s="47">
        <v>130000</v>
      </c>
      <c r="H169" s="48">
        <v>130000</v>
      </c>
      <c r="I169" s="49">
        <f t="shared" si="2"/>
        <v>100</v>
      </c>
    </row>
    <row r="170" spans="1:9" s="52" customFormat="1" ht="36" customHeight="1" x14ac:dyDescent="0.2">
      <c r="A170" s="51"/>
      <c r="B170" s="45" t="s">
        <v>469</v>
      </c>
      <c r="C170" s="46" t="s">
        <v>23</v>
      </c>
      <c r="D170" s="46" t="s">
        <v>22</v>
      </c>
      <c r="E170" s="46" t="s">
        <v>0</v>
      </c>
      <c r="F170" s="46">
        <v>10050</v>
      </c>
      <c r="G170" s="47">
        <v>50000</v>
      </c>
      <c r="H170" s="48">
        <v>50000</v>
      </c>
      <c r="I170" s="49">
        <f t="shared" si="2"/>
        <v>100</v>
      </c>
    </row>
    <row r="171" spans="1:9" s="50" customFormat="1" ht="75" x14ac:dyDescent="0.25">
      <c r="A171" s="44"/>
      <c r="B171" s="45" t="s">
        <v>401</v>
      </c>
      <c r="C171" s="46" t="s">
        <v>23</v>
      </c>
      <c r="D171" s="46" t="s">
        <v>22</v>
      </c>
      <c r="E171" s="46" t="s">
        <v>16</v>
      </c>
      <c r="F171" s="46" t="s">
        <v>11</v>
      </c>
      <c r="G171" s="47">
        <v>7780.5</v>
      </c>
      <c r="H171" s="48">
        <v>7780.5</v>
      </c>
      <c r="I171" s="49">
        <f t="shared" si="2"/>
        <v>100</v>
      </c>
    </row>
    <row r="172" spans="1:9" s="50" customFormat="1" ht="56.25" x14ac:dyDescent="0.25">
      <c r="A172" s="44"/>
      <c r="B172" s="45" t="s">
        <v>402</v>
      </c>
      <c r="C172" s="46" t="s">
        <v>23</v>
      </c>
      <c r="D172" s="46" t="s">
        <v>22</v>
      </c>
      <c r="E172" s="46" t="s">
        <v>16</v>
      </c>
      <c r="F172" s="46" t="s">
        <v>70</v>
      </c>
      <c r="G172" s="47">
        <v>77250</v>
      </c>
      <c r="H172" s="48">
        <v>77250</v>
      </c>
      <c r="I172" s="49">
        <f t="shared" si="2"/>
        <v>100</v>
      </c>
    </row>
    <row r="173" spans="1:9" s="50" customFormat="1" ht="93.75" x14ac:dyDescent="0.25">
      <c r="A173" s="44"/>
      <c r="B173" s="45" t="s">
        <v>403</v>
      </c>
      <c r="C173" s="46" t="s">
        <v>23</v>
      </c>
      <c r="D173" s="46" t="s">
        <v>38</v>
      </c>
      <c r="E173" s="46" t="s">
        <v>0</v>
      </c>
      <c r="F173" s="46" t="s">
        <v>27</v>
      </c>
      <c r="G173" s="47">
        <v>100000</v>
      </c>
      <c r="H173" s="48">
        <v>100000</v>
      </c>
      <c r="I173" s="49">
        <f t="shared" si="2"/>
        <v>100</v>
      </c>
    </row>
    <row r="174" spans="1:9" s="50" customFormat="1" ht="56.25" x14ac:dyDescent="0.25">
      <c r="A174" s="44"/>
      <c r="B174" s="45" t="s">
        <v>297</v>
      </c>
      <c r="C174" s="46" t="s">
        <v>23</v>
      </c>
      <c r="D174" s="46" t="s">
        <v>38</v>
      </c>
      <c r="E174" s="46" t="s">
        <v>0</v>
      </c>
      <c r="F174" s="46" t="s">
        <v>33</v>
      </c>
      <c r="G174" s="47">
        <v>1500000</v>
      </c>
      <c r="H174" s="48">
        <v>1500000</v>
      </c>
      <c r="I174" s="49">
        <f t="shared" si="2"/>
        <v>100</v>
      </c>
    </row>
    <row r="175" spans="1:9" s="50" customFormat="1" ht="93.75" x14ac:dyDescent="0.25">
      <c r="A175" s="44"/>
      <c r="B175" s="45" t="s">
        <v>39</v>
      </c>
      <c r="C175" s="46" t="s">
        <v>23</v>
      </c>
      <c r="D175" s="46" t="s">
        <v>38</v>
      </c>
      <c r="E175" s="46" t="s">
        <v>16</v>
      </c>
      <c r="F175" s="46" t="s">
        <v>14</v>
      </c>
      <c r="G175" s="47">
        <v>10000</v>
      </c>
      <c r="H175" s="48">
        <v>10000</v>
      </c>
      <c r="I175" s="49">
        <f t="shared" si="2"/>
        <v>100</v>
      </c>
    </row>
    <row r="176" spans="1:9" s="50" customFormat="1" ht="93.75" x14ac:dyDescent="0.25">
      <c r="A176" s="44"/>
      <c r="B176" s="45" t="s">
        <v>162</v>
      </c>
      <c r="C176" s="46" t="s">
        <v>23</v>
      </c>
      <c r="D176" s="46" t="s">
        <v>38</v>
      </c>
      <c r="E176" s="46" t="s">
        <v>16</v>
      </c>
      <c r="F176" s="46" t="s">
        <v>161</v>
      </c>
      <c r="G176" s="47">
        <v>1886139</v>
      </c>
      <c r="H176" s="47">
        <v>1886139</v>
      </c>
      <c r="I176" s="49">
        <f t="shared" si="2"/>
        <v>100</v>
      </c>
    </row>
    <row r="177" spans="1:9" s="50" customFormat="1" ht="75" x14ac:dyDescent="0.25">
      <c r="A177" s="44"/>
      <c r="B177" s="45" t="s">
        <v>84</v>
      </c>
      <c r="C177" s="46" t="s">
        <v>23</v>
      </c>
      <c r="D177" s="46" t="s">
        <v>83</v>
      </c>
      <c r="E177" s="46" t="s">
        <v>16</v>
      </c>
      <c r="F177" s="46" t="s">
        <v>14</v>
      </c>
      <c r="G177" s="47">
        <v>38280</v>
      </c>
      <c r="H177" s="48">
        <v>38280</v>
      </c>
      <c r="I177" s="49">
        <f t="shared" si="2"/>
        <v>100</v>
      </c>
    </row>
    <row r="178" spans="1:9" s="50" customFormat="1" ht="37.5" x14ac:dyDescent="0.25">
      <c r="A178" s="44"/>
      <c r="B178" s="45" t="s">
        <v>274</v>
      </c>
      <c r="C178" s="46" t="s">
        <v>23</v>
      </c>
      <c r="D178" s="46" t="s">
        <v>37</v>
      </c>
      <c r="E178" s="46" t="s">
        <v>0</v>
      </c>
      <c r="F178" s="46" t="s">
        <v>15</v>
      </c>
      <c r="G178" s="47">
        <v>150000</v>
      </c>
      <c r="H178" s="48">
        <v>150000</v>
      </c>
      <c r="I178" s="49">
        <f t="shared" si="2"/>
        <v>100</v>
      </c>
    </row>
    <row r="179" spans="1:9" s="50" customFormat="1" ht="168.75" x14ac:dyDescent="0.25">
      <c r="A179" s="44"/>
      <c r="B179" s="45" t="s">
        <v>283</v>
      </c>
      <c r="C179" s="46" t="s">
        <v>23</v>
      </c>
      <c r="D179" s="46" t="s">
        <v>37</v>
      </c>
      <c r="E179" s="46" t="s">
        <v>0</v>
      </c>
      <c r="F179" s="46" t="s">
        <v>13</v>
      </c>
      <c r="G179" s="47">
        <v>22542.5</v>
      </c>
      <c r="H179" s="47">
        <v>22542.5</v>
      </c>
      <c r="I179" s="49">
        <f t="shared" si="2"/>
        <v>100</v>
      </c>
    </row>
    <row r="180" spans="1:9" s="50" customFormat="1" ht="150" x14ac:dyDescent="0.25">
      <c r="A180" s="44"/>
      <c r="B180" s="45" t="s">
        <v>282</v>
      </c>
      <c r="C180" s="46" t="s">
        <v>23</v>
      </c>
      <c r="D180" s="46" t="s">
        <v>37</v>
      </c>
      <c r="E180" s="46" t="s">
        <v>0</v>
      </c>
      <c r="F180" s="46" t="s">
        <v>32</v>
      </c>
      <c r="G180" s="47">
        <v>45338</v>
      </c>
      <c r="H180" s="48">
        <v>45338</v>
      </c>
      <c r="I180" s="49">
        <f t="shared" si="2"/>
        <v>100</v>
      </c>
    </row>
    <row r="181" spans="1:9" s="50" customFormat="1" ht="93.75" x14ac:dyDescent="0.25">
      <c r="A181" s="44"/>
      <c r="B181" s="45" t="s">
        <v>470</v>
      </c>
      <c r="C181" s="46" t="s">
        <v>23</v>
      </c>
      <c r="D181" s="46" t="s">
        <v>37</v>
      </c>
      <c r="E181" s="46" t="s">
        <v>0</v>
      </c>
      <c r="F181" s="46">
        <v>10080</v>
      </c>
      <c r="G181" s="47">
        <v>10000</v>
      </c>
      <c r="H181" s="48">
        <v>10000</v>
      </c>
      <c r="I181" s="49">
        <f t="shared" si="2"/>
        <v>100</v>
      </c>
    </row>
    <row r="182" spans="1:9" s="50" customFormat="1" ht="131.25" x14ac:dyDescent="0.25">
      <c r="A182" s="44"/>
      <c r="B182" s="45" t="s">
        <v>281</v>
      </c>
      <c r="C182" s="46" t="s">
        <v>23</v>
      </c>
      <c r="D182" s="46" t="s">
        <v>37</v>
      </c>
      <c r="E182" s="46" t="s">
        <v>0</v>
      </c>
      <c r="F182" s="46" t="s">
        <v>112</v>
      </c>
      <c r="G182" s="47">
        <v>45565.5</v>
      </c>
      <c r="H182" s="48">
        <v>45565.5</v>
      </c>
      <c r="I182" s="49">
        <f t="shared" si="2"/>
        <v>100</v>
      </c>
    </row>
    <row r="183" spans="1:9" s="50" customFormat="1" ht="37.5" x14ac:dyDescent="0.25">
      <c r="A183" s="44"/>
      <c r="B183" s="45" t="s">
        <v>280</v>
      </c>
      <c r="C183" s="46" t="s">
        <v>23</v>
      </c>
      <c r="D183" s="46" t="s">
        <v>37</v>
      </c>
      <c r="E183" s="46" t="s">
        <v>0</v>
      </c>
      <c r="F183" s="46" t="s">
        <v>65</v>
      </c>
      <c r="G183" s="47">
        <v>26890.5</v>
      </c>
      <c r="H183" s="48">
        <v>26890.5</v>
      </c>
      <c r="I183" s="49">
        <f t="shared" si="2"/>
        <v>100</v>
      </c>
    </row>
    <row r="184" spans="1:9" s="50" customFormat="1" ht="56.25" x14ac:dyDescent="0.25">
      <c r="A184" s="44"/>
      <c r="B184" s="45" t="s">
        <v>404</v>
      </c>
      <c r="C184" s="46" t="s">
        <v>23</v>
      </c>
      <c r="D184" s="46" t="s">
        <v>37</v>
      </c>
      <c r="E184" s="46" t="s">
        <v>0</v>
      </c>
      <c r="F184" s="46" t="s">
        <v>405</v>
      </c>
      <c r="G184" s="47">
        <v>601599.64</v>
      </c>
      <c r="H184" s="48">
        <v>601599.64</v>
      </c>
      <c r="I184" s="49">
        <f t="shared" si="2"/>
        <v>100</v>
      </c>
    </row>
    <row r="185" spans="1:9" s="52" customFormat="1" ht="56.25" x14ac:dyDescent="0.2">
      <c r="A185" s="51"/>
      <c r="B185" s="45" t="s">
        <v>404</v>
      </c>
      <c r="C185" s="46" t="s">
        <v>23</v>
      </c>
      <c r="D185" s="46" t="s">
        <v>37</v>
      </c>
      <c r="E185" s="46" t="s">
        <v>0</v>
      </c>
      <c r="F185" s="46" t="s">
        <v>406</v>
      </c>
      <c r="G185" s="47">
        <v>1200000.01</v>
      </c>
      <c r="H185" s="48">
        <v>1200000.01</v>
      </c>
      <c r="I185" s="49">
        <f t="shared" si="2"/>
        <v>100</v>
      </c>
    </row>
    <row r="186" spans="1:9" s="52" customFormat="1" ht="93.75" x14ac:dyDescent="0.2">
      <c r="A186" s="51"/>
      <c r="B186" s="76" t="s">
        <v>324</v>
      </c>
      <c r="C186" s="46" t="s">
        <v>8</v>
      </c>
      <c r="D186" s="46" t="s">
        <v>337</v>
      </c>
      <c r="E186" s="46" t="s">
        <v>338</v>
      </c>
      <c r="F186" s="46" t="s">
        <v>339</v>
      </c>
      <c r="G186" s="48">
        <f>SUBTOTAL(9,G187:G194)</f>
        <v>4513662</v>
      </c>
      <c r="H186" s="48">
        <f>SUBTOTAL(9,H187:H194)</f>
        <v>4513662</v>
      </c>
      <c r="I186" s="49">
        <f t="shared" si="2"/>
        <v>100</v>
      </c>
    </row>
    <row r="187" spans="1:9" s="50" customFormat="1" ht="131.25" x14ac:dyDescent="0.25">
      <c r="A187" s="44"/>
      <c r="B187" s="45" t="s">
        <v>348</v>
      </c>
      <c r="C187" s="46" t="s">
        <v>8</v>
      </c>
      <c r="D187" s="46" t="s">
        <v>1</v>
      </c>
      <c r="E187" s="46" t="s">
        <v>0</v>
      </c>
      <c r="F187" s="46" t="s">
        <v>32</v>
      </c>
      <c r="G187" s="47">
        <v>221829</v>
      </c>
      <c r="H187" s="47">
        <v>221829</v>
      </c>
      <c r="I187" s="49">
        <f t="shared" si="2"/>
        <v>100</v>
      </c>
    </row>
    <row r="188" spans="1:9" s="50" customFormat="1" ht="93.75" x14ac:dyDescent="0.25">
      <c r="A188" s="44"/>
      <c r="B188" s="45" t="s">
        <v>349</v>
      </c>
      <c r="C188" s="46" t="s">
        <v>8</v>
      </c>
      <c r="D188" s="46" t="s">
        <v>1</v>
      </c>
      <c r="E188" s="46" t="s">
        <v>0</v>
      </c>
      <c r="F188" s="46" t="s">
        <v>11</v>
      </c>
      <c r="G188" s="47">
        <v>145865</v>
      </c>
      <c r="H188" s="48">
        <v>145865</v>
      </c>
      <c r="I188" s="49">
        <f t="shared" si="2"/>
        <v>100</v>
      </c>
    </row>
    <row r="189" spans="1:9" s="50" customFormat="1" ht="93.75" x14ac:dyDescent="0.25">
      <c r="A189" s="44"/>
      <c r="B189" s="45" t="s">
        <v>350</v>
      </c>
      <c r="C189" s="46" t="s">
        <v>8</v>
      </c>
      <c r="D189" s="46" t="s">
        <v>1</v>
      </c>
      <c r="E189" s="46" t="s">
        <v>0</v>
      </c>
      <c r="F189" s="46" t="s">
        <v>70</v>
      </c>
      <c r="G189" s="47">
        <v>300000</v>
      </c>
      <c r="H189" s="48">
        <v>300000</v>
      </c>
      <c r="I189" s="49">
        <f t="shared" si="2"/>
        <v>100</v>
      </c>
    </row>
    <row r="190" spans="1:9" s="50" customFormat="1" ht="75" x14ac:dyDescent="0.25">
      <c r="A190" s="44"/>
      <c r="B190" s="45" t="s">
        <v>351</v>
      </c>
      <c r="C190" s="46" t="s">
        <v>8</v>
      </c>
      <c r="D190" s="46" t="s">
        <v>1</v>
      </c>
      <c r="E190" s="46" t="s">
        <v>0</v>
      </c>
      <c r="F190" s="46" t="s">
        <v>91</v>
      </c>
      <c r="G190" s="47">
        <v>1500000</v>
      </c>
      <c r="H190" s="48">
        <v>1500000</v>
      </c>
      <c r="I190" s="49">
        <f t="shared" si="2"/>
        <v>100</v>
      </c>
    </row>
    <row r="191" spans="1:9" s="50" customFormat="1" ht="131.25" x14ac:dyDescent="0.25">
      <c r="A191" s="44"/>
      <c r="B191" s="45" t="s">
        <v>471</v>
      </c>
      <c r="C191" s="46" t="s">
        <v>8</v>
      </c>
      <c r="D191" s="46" t="s">
        <v>1</v>
      </c>
      <c r="E191" s="46" t="s">
        <v>0</v>
      </c>
      <c r="F191" s="46">
        <v>10110</v>
      </c>
      <c r="G191" s="47">
        <v>85500</v>
      </c>
      <c r="H191" s="48">
        <v>85500</v>
      </c>
      <c r="I191" s="49">
        <f t="shared" si="2"/>
        <v>100</v>
      </c>
    </row>
    <row r="192" spans="1:9" s="50" customFormat="1" ht="93.75" x14ac:dyDescent="0.25">
      <c r="A192" s="44"/>
      <c r="B192" s="45" t="s">
        <v>299</v>
      </c>
      <c r="C192" s="46" t="s">
        <v>8</v>
      </c>
      <c r="D192" s="46" t="s">
        <v>1</v>
      </c>
      <c r="E192" s="46" t="s">
        <v>30</v>
      </c>
      <c r="F192" s="46" t="s">
        <v>14</v>
      </c>
      <c r="G192" s="47">
        <v>162750</v>
      </c>
      <c r="H192" s="48">
        <v>162750</v>
      </c>
      <c r="I192" s="49">
        <f t="shared" si="2"/>
        <v>100</v>
      </c>
    </row>
    <row r="193" spans="1:9" s="50" customFormat="1" ht="131.25" x14ac:dyDescent="0.25">
      <c r="A193" s="44"/>
      <c r="B193" s="45" t="s">
        <v>69</v>
      </c>
      <c r="C193" s="46" t="s">
        <v>8</v>
      </c>
      <c r="D193" s="46" t="s">
        <v>1</v>
      </c>
      <c r="E193" s="46" t="s">
        <v>30</v>
      </c>
      <c r="F193" s="46" t="s">
        <v>27</v>
      </c>
      <c r="G193" s="47">
        <v>497718</v>
      </c>
      <c r="H193" s="48">
        <v>497718</v>
      </c>
      <c r="I193" s="49">
        <f t="shared" si="2"/>
        <v>100</v>
      </c>
    </row>
    <row r="194" spans="1:9" s="50" customFormat="1" ht="168.75" x14ac:dyDescent="0.25">
      <c r="A194" s="44"/>
      <c r="B194" s="45" t="s">
        <v>331</v>
      </c>
      <c r="C194" s="46" t="s">
        <v>8</v>
      </c>
      <c r="D194" s="46" t="s">
        <v>24</v>
      </c>
      <c r="E194" s="46" t="s">
        <v>0</v>
      </c>
      <c r="F194" s="46" t="s">
        <v>27</v>
      </c>
      <c r="G194" s="47">
        <v>1600000</v>
      </c>
      <c r="H194" s="48">
        <v>1600000</v>
      </c>
      <c r="I194" s="49">
        <f t="shared" si="2"/>
        <v>100</v>
      </c>
    </row>
    <row r="195" spans="1:9" s="50" customFormat="1" ht="93.75" x14ac:dyDescent="0.25">
      <c r="A195" s="44"/>
      <c r="B195" s="76" t="s">
        <v>325</v>
      </c>
      <c r="C195" s="46" t="s">
        <v>82</v>
      </c>
      <c r="D195" s="46" t="s">
        <v>337</v>
      </c>
      <c r="E195" s="46" t="s">
        <v>338</v>
      </c>
      <c r="F195" s="46" t="s">
        <v>339</v>
      </c>
      <c r="G195" s="48">
        <f>SUBTOTAL(9,G196:G212)</f>
        <v>156056261.59999996</v>
      </c>
      <c r="H195" s="48">
        <f>SUBTOTAL(9,H196:H212)</f>
        <v>153898667.35999998</v>
      </c>
      <c r="I195" s="49">
        <f t="shared" si="2"/>
        <v>98.61742539653406</v>
      </c>
    </row>
    <row r="196" spans="1:9" s="50" customFormat="1" ht="75" x14ac:dyDescent="0.25">
      <c r="A196" s="44"/>
      <c r="B196" s="45" t="s">
        <v>172</v>
      </c>
      <c r="C196" s="46" t="s">
        <v>82</v>
      </c>
      <c r="D196" s="46" t="s">
        <v>7</v>
      </c>
      <c r="E196" s="46" t="s">
        <v>0</v>
      </c>
      <c r="F196" s="46" t="s">
        <v>27</v>
      </c>
      <c r="G196" s="47">
        <v>129100</v>
      </c>
      <c r="H196" s="48">
        <v>129100</v>
      </c>
      <c r="I196" s="49">
        <f t="shared" si="2"/>
        <v>100</v>
      </c>
    </row>
    <row r="197" spans="1:9" s="50" customFormat="1" ht="37.5" x14ac:dyDescent="0.25">
      <c r="A197" s="44"/>
      <c r="B197" s="45" t="s">
        <v>171</v>
      </c>
      <c r="C197" s="46" t="s">
        <v>82</v>
      </c>
      <c r="D197" s="46" t="s">
        <v>7</v>
      </c>
      <c r="E197" s="46" t="s">
        <v>0</v>
      </c>
      <c r="F197" s="46" t="s">
        <v>15</v>
      </c>
      <c r="G197" s="47">
        <v>95100</v>
      </c>
      <c r="H197" s="48">
        <v>95100</v>
      </c>
      <c r="I197" s="49">
        <f t="shared" si="2"/>
        <v>100</v>
      </c>
    </row>
    <row r="198" spans="1:9" s="50" customFormat="1" ht="37.5" x14ac:dyDescent="0.25">
      <c r="A198" s="44"/>
      <c r="B198" s="45" t="s">
        <v>472</v>
      </c>
      <c r="C198" s="46" t="s">
        <v>82</v>
      </c>
      <c r="D198" s="46" t="s">
        <v>7</v>
      </c>
      <c r="E198" s="46" t="s">
        <v>0</v>
      </c>
      <c r="F198" s="46">
        <v>10050</v>
      </c>
      <c r="G198" s="47">
        <v>110500</v>
      </c>
      <c r="H198" s="48">
        <v>110500</v>
      </c>
      <c r="I198" s="49">
        <f t="shared" si="2"/>
        <v>100</v>
      </c>
    </row>
    <row r="199" spans="1:9" s="50" customFormat="1" ht="56.25" x14ac:dyDescent="0.25">
      <c r="A199" s="44"/>
      <c r="B199" s="45" t="s">
        <v>170</v>
      </c>
      <c r="C199" s="46" t="s">
        <v>82</v>
      </c>
      <c r="D199" s="46" t="s">
        <v>7</v>
      </c>
      <c r="E199" s="46" t="s">
        <v>16</v>
      </c>
      <c r="F199" s="46">
        <v>10030</v>
      </c>
      <c r="G199" s="47">
        <v>304352.77</v>
      </c>
      <c r="H199" s="48">
        <v>304352.77</v>
      </c>
      <c r="I199" s="49">
        <f t="shared" si="2"/>
        <v>100</v>
      </c>
    </row>
    <row r="200" spans="1:9" s="50" customFormat="1" ht="112.5" x14ac:dyDescent="0.25">
      <c r="A200" s="44"/>
      <c r="B200" s="45" t="s">
        <v>316</v>
      </c>
      <c r="C200" s="46" t="s">
        <v>82</v>
      </c>
      <c r="D200" s="46" t="s">
        <v>7</v>
      </c>
      <c r="E200" s="46" t="s">
        <v>16</v>
      </c>
      <c r="F200" s="46" t="s">
        <v>33</v>
      </c>
      <c r="G200" s="47">
        <v>2680</v>
      </c>
      <c r="H200" s="48">
        <v>2680</v>
      </c>
      <c r="I200" s="49">
        <f t="shared" si="2"/>
        <v>100</v>
      </c>
    </row>
    <row r="201" spans="1:9" s="52" customFormat="1" ht="60" customHeight="1" x14ac:dyDescent="0.2">
      <c r="A201" s="51"/>
      <c r="B201" s="45" t="s">
        <v>169</v>
      </c>
      <c r="C201" s="46" t="s">
        <v>82</v>
      </c>
      <c r="D201" s="46" t="s">
        <v>7</v>
      </c>
      <c r="E201" s="46" t="s">
        <v>30</v>
      </c>
      <c r="F201" s="46" t="s">
        <v>14</v>
      </c>
      <c r="G201" s="47">
        <v>5984053.9500000002</v>
      </c>
      <c r="H201" s="47">
        <v>5984053.9500000002</v>
      </c>
      <c r="I201" s="49">
        <f t="shared" si="2"/>
        <v>100</v>
      </c>
    </row>
    <row r="202" spans="1:9" s="50" customFormat="1" ht="56.25" x14ac:dyDescent="0.25">
      <c r="A202" s="44"/>
      <c r="B202" s="45" t="s">
        <v>164</v>
      </c>
      <c r="C202" s="46" t="s">
        <v>82</v>
      </c>
      <c r="D202" s="46" t="s">
        <v>7</v>
      </c>
      <c r="E202" s="46" t="s">
        <v>30</v>
      </c>
      <c r="F202" s="46" t="s">
        <v>27</v>
      </c>
      <c r="G202" s="47">
        <v>9211556.9700000007</v>
      </c>
      <c r="H202" s="48">
        <v>9211556.9700000007</v>
      </c>
      <c r="I202" s="49">
        <f t="shared" si="2"/>
        <v>100</v>
      </c>
    </row>
    <row r="203" spans="1:9" s="50" customFormat="1" ht="37.5" x14ac:dyDescent="0.25">
      <c r="A203" s="44"/>
      <c r="B203" s="45" t="s">
        <v>163</v>
      </c>
      <c r="C203" s="46" t="s">
        <v>82</v>
      </c>
      <c r="D203" s="46" t="s">
        <v>7</v>
      </c>
      <c r="E203" s="46" t="s">
        <v>30</v>
      </c>
      <c r="F203" s="46" t="s">
        <v>32</v>
      </c>
      <c r="G203" s="47">
        <v>80000</v>
      </c>
      <c r="H203" s="48">
        <v>80000</v>
      </c>
      <c r="I203" s="49">
        <f t="shared" si="2"/>
        <v>100</v>
      </c>
    </row>
    <row r="204" spans="1:9" s="50" customFormat="1" ht="93.75" x14ac:dyDescent="0.25">
      <c r="A204" s="44"/>
      <c r="B204" s="45" t="s">
        <v>352</v>
      </c>
      <c r="C204" s="46" t="s">
        <v>82</v>
      </c>
      <c r="D204" s="46" t="s">
        <v>7</v>
      </c>
      <c r="E204" s="46" t="s">
        <v>30</v>
      </c>
      <c r="F204" s="46" t="s">
        <v>70</v>
      </c>
      <c r="G204" s="47">
        <v>84240</v>
      </c>
      <c r="H204" s="48">
        <v>84240</v>
      </c>
      <c r="I204" s="49">
        <f t="shared" si="2"/>
        <v>100</v>
      </c>
    </row>
    <row r="205" spans="1:9" s="50" customFormat="1" ht="56.25" x14ac:dyDescent="0.25">
      <c r="A205" s="44"/>
      <c r="B205" s="45" t="s">
        <v>160</v>
      </c>
      <c r="C205" s="46" t="s">
        <v>82</v>
      </c>
      <c r="D205" s="46" t="s">
        <v>7</v>
      </c>
      <c r="E205" s="46" t="s">
        <v>30</v>
      </c>
      <c r="F205" s="46" t="s">
        <v>159</v>
      </c>
      <c r="G205" s="47">
        <v>123817502.88</v>
      </c>
      <c r="H205" s="47">
        <v>123817502.88</v>
      </c>
      <c r="I205" s="49">
        <f t="shared" ref="I205:I243" si="3">H205/G205*100</f>
        <v>100</v>
      </c>
    </row>
    <row r="206" spans="1:9" s="52" customFormat="1" ht="37.5" x14ac:dyDescent="0.2">
      <c r="A206" s="51"/>
      <c r="B206" s="45" t="s">
        <v>10</v>
      </c>
      <c r="C206" s="46" t="s">
        <v>82</v>
      </c>
      <c r="D206" s="46" t="s">
        <v>7</v>
      </c>
      <c r="E206" s="46" t="s">
        <v>30</v>
      </c>
      <c r="F206" s="46" t="s">
        <v>9</v>
      </c>
      <c r="G206" s="47">
        <v>8877701.9499999993</v>
      </c>
      <c r="H206" s="48">
        <v>7044851.9500000002</v>
      </c>
      <c r="I206" s="49">
        <f t="shared" si="3"/>
        <v>79.354454448653811</v>
      </c>
    </row>
    <row r="207" spans="1:9" s="50" customFormat="1" ht="56.25" x14ac:dyDescent="0.25">
      <c r="A207" s="44"/>
      <c r="B207" s="45" t="s">
        <v>160</v>
      </c>
      <c r="C207" s="46" t="s">
        <v>82</v>
      </c>
      <c r="D207" s="46" t="s">
        <v>7</v>
      </c>
      <c r="E207" s="46" t="s">
        <v>30</v>
      </c>
      <c r="F207" s="46" t="s">
        <v>173</v>
      </c>
      <c r="G207" s="47">
        <v>1872127.64</v>
      </c>
      <c r="H207" s="48">
        <v>1547455.72</v>
      </c>
      <c r="I207" s="49">
        <f t="shared" si="3"/>
        <v>82.657597000170355</v>
      </c>
    </row>
    <row r="208" spans="1:9" s="50" customFormat="1" ht="93.75" x14ac:dyDescent="0.25">
      <c r="A208" s="44"/>
      <c r="B208" s="45" t="s">
        <v>95</v>
      </c>
      <c r="C208" s="46" t="s">
        <v>82</v>
      </c>
      <c r="D208" s="46" t="s">
        <v>7</v>
      </c>
      <c r="E208" s="46" t="s">
        <v>30</v>
      </c>
      <c r="F208" s="46" t="s">
        <v>94</v>
      </c>
      <c r="G208" s="47">
        <v>72.319999999999993</v>
      </c>
      <c r="H208" s="48">
        <v>0</v>
      </c>
      <c r="I208" s="49">
        <f t="shared" si="3"/>
        <v>0</v>
      </c>
    </row>
    <row r="209" spans="1:9" s="50" customFormat="1" ht="409.5" x14ac:dyDescent="0.25">
      <c r="A209" s="44"/>
      <c r="B209" s="45" t="s">
        <v>407</v>
      </c>
      <c r="C209" s="46" t="s">
        <v>82</v>
      </c>
      <c r="D209" s="46" t="s">
        <v>7</v>
      </c>
      <c r="E209" s="46" t="s">
        <v>30</v>
      </c>
      <c r="F209" s="46" t="s">
        <v>353</v>
      </c>
      <c r="G209" s="47">
        <v>1000000</v>
      </c>
      <c r="H209" s="48">
        <v>1000000</v>
      </c>
      <c r="I209" s="49">
        <f t="shared" si="3"/>
        <v>100</v>
      </c>
    </row>
    <row r="210" spans="1:9" s="50" customFormat="1" ht="75" x14ac:dyDescent="0.25">
      <c r="A210" s="44"/>
      <c r="B210" s="45" t="s">
        <v>168</v>
      </c>
      <c r="C210" s="46" t="s">
        <v>82</v>
      </c>
      <c r="D210" s="46" t="s">
        <v>7</v>
      </c>
      <c r="E210" s="46" t="s">
        <v>30</v>
      </c>
      <c r="F210" s="46" t="s">
        <v>167</v>
      </c>
      <c r="G210" s="47">
        <v>344866</v>
      </c>
      <c r="H210" s="47">
        <v>344866</v>
      </c>
      <c r="I210" s="49">
        <f t="shared" si="3"/>
        <v>100</v>
      </c>
    </row>
    <row r="211" spans="1:9" s="50" customFormat="1" ht="56.25" x14ac:dyDescent="0.25">
      <c r="A211" s="44"/>
      <c r="B211" s="76" t="s">
        <v>160</v>
      </c>
      <c r="C211" s="46" t="s">
        <v>82</v>
      </c>
      <c r="D211" s="46" t="s">
        <v>7</v>
      </c>
      <c r="E211" s="46" t="s">
        <v>6</v>
      </c>
      <c r="F211" s="46">
        <v>19980</v>
      </c>
      <c r="G211" s="47">
        <v>4124407.12</v>
      </c>
      <c r="H211" s="47">
        <v>4124407.12</v>
      </c>
      <c r="I211" s="49">
        <f t="shared" si="3"/>
        <v>100</v>
      </c>
    </row>
    <row r="212" spans="1:9" s="50" customFormat="1" ht="56.25" x14ac:dyDescent="0.25">
      <c r="A212" s="44"/>
      <c r="B212" s="45" t="s">
        <v>160</v>
      </c>
      <c r="C212" s="46" t="s">
        <v>82</v>
      </c>
      <c r="D212" s="46" t="s">
        <v>7</v>
      </c>
      <c r="E212" s="46" t="s">
        <v>6</v>
      </c>
      <c r="F212" s="46">
        <v>29980</v>
      </c>
      <c r="G212" s="47">
        <v>18000</v>
      </c>
      <c r="H212" s="47">
        <v>18000</v>
      </c>
      <c r="I212" s="49">
        <f t="shared" si="3"/>
        <v>100</v>
      </c>
    </row>
    <row r="213" spans="1:9" s="50" customFormat="1" ht="112.5" x14ac:dyDescent="0.25">
      <c r="A213" s="44"/>
      <c r="B213" s="76" t="s">
        <v>326</v>
      </c>
      <c r="C213" s="46" t="s">
        <v>53</v>
      </c>
      <c r="D213" s="46" t="s">
        <v>337</v>
      </c>
      <c r="E213" s="46" t="s">
        <v>338</v>
      </c>
      <c r="F213" s="46" t="s">
        <v>339</v>
      </c>
      <c r="G213" s="48">
        <f>SUBTOTAL(9,G214:G231)</f>
        <v>260351796.21000004</v>
      </c>
      <c r="H213" s="48">
        <f>SUBTOTAL(9,H214:H231)</f>
        <v>259309654.76000002</v>
      </c>
      <c r="I213" s="49">
        <f t="shared" si="3"/>
        <v>99.599717971924633</v>
      </c>
    </row>
    <row r="214" spans="1:9" s="50" customFormat="1" ht="37.5" x14ac:dyDescent="0.25">
      <c r="A214" s="44"/>
      <c r="B214" s="45" t="s">
        <v>81</v>
      </c>
      <c r="C214" s="46" t="s">
        <v>53</v>
      </c>
      <c r="D214" s="46" t="s">
        <v>1</v>
      </c>
      <c r="E214" s="46" t="s">
        <v>0</v>
      </c>
      <c r="F214" s="46" t="s">
        <v>27</v>
      </c>
      <c r="G214" s="47">
        <v>190000</v>
      </c>
      <c r="H214" s="48">
        <v>190000</v>
      </c>
      <c r="I214" s="49">
        <f t="shared" si="3"/>
        <v>100</v>
      </c>
    </row>
    <row r="215" spans="1:9" s="50" customFormat="1" ht="37.5" x14ac:dyDescent="0.25">
      <c r="A215" s="44"/>
      <c r="B215" s="45" t="s">
        <v>63</v>
      </c>
      <c r="C215" s="46" t="s">
        <v>53</v>
      </c>
      <c r="D215" s="46" t="s">
        <v>1</v>
      </c>
      <c r="E215" s="46" t="s">
        <v>0</v>
      </c>
      <c r="F215" s="46" t="s">
        <v>32</v>
      </c>
      <c r="G215" s="47">
        <v>3471733.2</v>
      </c>
      <c r="H215" s="48">
        <v>3471733.2</v>
      </c>
      <c r="I215" s="49">
        <f t="shared" si="3"/>
        <v>100</v>
      </c>
    </row>
    <row r="216" spans="1:9" s="50" customFormat="1" ht="56.25" x14ac:dyDescent="0.25">
      <c r="A216" s="44"/>
      <c r="B216" s="45" t="s">
        <v>298</v>
      </c>
      <c r="C216" s="46" t="s">
        <v>53</v>
      </c>
      <c r="D216" s="46" t="s">
        <v>1</v>
      </c>
      <c r="E216" s="46" t="s">
        <v>0</v>
      </c>
      <c r="F216" s="46" t="s">
        <v>70</v>
      </c>
      <c r="G216" s="47">
        <v>10638737.119999999</v>
      </c>
      <c r="H216" s="47">
        <v>10638737.119999999</v>
      </c>
      <c r="I216" s="49">
        <f t="shared" si="3"/>
        <v>100</v>
      </c>
    </row>
    <row r="217" spans="1:9" s="50" customFormat="1" ht="37.5" x14ac:dyDescent="0.25">
      <c r="A217" s="44"/>
      <c r="B217" s="45" t="s">
        <v>473</v>
      </c>
      <c r="C217" s="46" t="s">
        <v>53</v>
      </c>
      <c r="D217" s="46" t="s">
        <v>1</v>
      </c>
      <c r="E217" s="46" t="s">
        <v>0</v>
      </c>
      <c r="F217" s="46">
        <v>10120</v>
      </c>
      <c r="G217" s="47">
        <v>590000</v>
      </c>
      <c r="H217" s="47">
        <v>590000</v>
      </c>
      <c r="I217" s="49">
        <f t="shared" si="3"/>
        <v>100</v>
      </c>
    </row>
    <row r="218" spans="1:9" s="50" customFormat="1" ht="131.25" x14ac:dyDescent="0.25">
      <c r="A218" s="44"/>
      <c r="B218" s="45" t="s">
        <v>55</v>
      </c>
      <c r="C218" s="46" t="s">
        <v>53</v>
      </c>
      <c r="D218" s="46" t="s">
        <v>1</v>
      </c>
      <c r="E218" s="46" t="s">
        <v>0</v>
      </c>
      <c r="F218" s="46" t="s">
        <v>54</v>
      </c>
      <c r="G218" s="47">
        <v>108884374</v>
      </c>
      <c r="H218" s="47">
        <v>108884374</v>
      </c>
      <c r="I218" s="49">
        <f t="shared" si="3"/>
        <v>100</v>
      </c>
    </row>
    <row r="219" spans="1:9" s="50" customFormat="1" ht="75" x14ac:dyDescent="0.25">
      <c r="A219" s="44"/>
      <c r="B219" s="45" t="s">
        <v>332</v>
      </c>
      <c r="C219" s="46" t="s">
        <v>53</v>
      </c>
      <c r="D219" s="46" t="s">
        <v>1</v>
      </c>
      <c r="E219" s="46" t="s">
        <v>16</v>
      </c>
      <c r="F219" s="46" t="s">
        <v>354</v>
      </c>
      <c r="G219" s="47">
        <v>3875352.39</v>
      </c>
      <c r="H219" s="47">
        <v>3875352.39</v>
      </c>
      <c r="I219" s="49">
        <f t="shared" si="3"/>
        <v>100</v>
      </c>
    </row>
    <row r="220" spans="1:9" s="50" customFormat="1" ht="75" x14ac:dyDescent="0.25">
      <c r="A220" s="44"/>
      <c r="B220" s="45" t="s">
        <v>333</v>
      </c>
      <c r="C220" s="46" t="s">
        <v>53</v>
      </c>
      <c r="D220" s="46" t="s">
        <v>1</v>
      </c>
      <c r="E220" s="46" t="s">
        <v>16</v>
      </c>
      <c r="F220" s="46" t="s">
        <v>355</v>
      </c>
      <c r="G220" s="47">
        <v>7623815.46</v>
      </c>
      <c r="H220" s="47">
        <v>7623815.46</v>
      </c>
      <c r="I220" s="49">
        <f t="shared" si="3"/>
        <v>100</v>
      </c>
    </row>
    <row r="221" spans="1:9" s="50" customFormat="1" ht="75" x14ac:dyDescent="0.25">
      <c r="A221" s="44"/>
      <c r="B221" s="45" t="s">
        <v>334</v>
      </c>
      <c r="C221" s="46" t="s">
        <v>53</v>
      </c>
      <c r="D221" s="46" t="s">
        <v>1</v>
      </c>
      <c r="E221" s="46" t="s">
        <v>16</v>
      </c>
      <c r="F221" s="46" t="s">
        <v>356</v>
      </c>
      <c r="G221" s="47">
        <v>676967</v>
      </c>
      <c r="H221" s="47">
        <v>676967</v>
      </c>
      <c r="I221" s="49">
        <f t="shared" si="3"/>
        <v>100</v>
      </c>
    </row>
    <row r="222" spans="1:9" s="52" customFormat="1" ht="75" x14ac:dyDescent="0.2">
      <c r="A222" s="51"/>
      <c r="B222" s="45" t="s">
        <v>335</v>
      </c>
      <c r="C222" s="46" t="s">
        <v>53</v>
      </c>
      <c r="D222" s="46" t="s">
        <v>1</v>
      </c>
      <c r="E222" s="46" t="s">
        <v>16</v>
      </c>
      <c r="F222" s="46" t="s">
        <v>357</v>
      </c>
      <c r="G222" s="47">
        <v>2033723.06</v>
      </c>
      <c r="H222" s="47">
        <v>2033723.06</v>
      </c>
      <c r="I222" s="49">
        <f t="shared" si="3"/>
        <v>100</v>
      </c>
    </row>
    <row r="223" spans="1:9" s="50" customFormat="1" ht="93.75" x14ac:dyDescent="0.25">
      <c r="A223" s="44"/>
      <c r="B223" s="45" t="s">
        <v>408</v>
      </c>
      <c r="C223" s="46" t="s">
        <v>53</v>
      </c>
      <c r="D223" s="46" t="s">
        <v>1</v>
      </c>
      <c r="E223" s="46" t="s">
        <v>16</v>
      </c>
      <c r="F223" s="46" t="s">
        <v>409</v>
      </c>
      <c r="G223" s="47">
        <v>1200698.6100000001</v>
      </c>
      <c r="H223" s="47">
        <v>1200698.6100000001</v>
      </c>
      <c r="I223" s="49">
        <f t="shared" si="3"/>
        <v>100</v>
      </c>
    </row>
    <row r="224" spans="1:9" s="50" customFormat="1" ht="75" x14ac:dyDescent="0.25">
      <c r="A224" s="44"/>
      <c r="B224" s="45" t="s">
        <v>474</v>
      </c>
      <c r="C224" s="46" t="s">
        <v>53</v>
      </c>
      <c r="D224" s="46" t="s">
        <v>1</v>
      </c>
      <c r="E224" s="46" t="s">
        <v>16</v>
      </c>
      <c r="F224" s="46">
        <v>12080</v>
      </c>
      <c r="G224" s="47">
        <v>844647.61</v>
      </c>
      <c r="H224" s="48">
        <v>844647.61</v>
      </c>
      <c r="I224" s="49">
        <f t="shared" si="3"/>
        <v>100</v>
      </c>
    </row>
    <row r="225" spans="1:9" s="50" customFormat="1" ht="131.25" x14ac:dyDescent="0.25">
      <c r="A225" s="44"/>
      <c r="B225" s="45" t="s">
        <v>475</v>
      </c>
      <c r="C225" s="46" t="s">
        <v>53</v>
      </c>
      <c r="D225" s="46" t="s">
        <v>1</v>
      </c>
      <c r="E225" s="46" t="s">
        <v>16</v>
      </c>
      <c r="F225" s="46">
        <v>12100</v>
      </c>
      <c r="G225" s="47">
        <v>3500000</v>
      </c>
      <c r="H225" s="48">
        <v>3500000</v>
      </c>
      <c r="I225" s="49">
        <f t="shared" si="3"/>
        <v>100</v>
      </c>
    </row>
    <row r="226" spans="1:9" s="50" customFormat="1" ht="150" x14ac:dyDescent="0.25">
      <c r="A226" s="44"/>
      <c r="B226" s="45" t="s">
        <v>476</v>
      </c>
      <c r="C226" s="46" t="s">
        <v>53</v>
      </c>
      <c r="D226" s="46" t="s">
        <v>1</v>
      </c>
      <c r="E226" s="46" t="s">
        <v>16</v>
      </c>
      <c r="F226" s="46">
        <v>12110</v>
      </c>
      <c r="G226" s="47">
        <v>4349889.58</v>
      </c>
      <c r="H226" s="47">
        <v>4349889.58</v>
      </c>
      <c r="I226" s="49">
        <f t="shared" si="3"/>
        <v>100</v>
      </c>
    </row>
    <row r="227" spans="1:9" s="50" customFormat="1" ht="37.5" x14ac:dyDescent="0.25">
      <c r="A227" s="44"/>
      <c r="B227" s="45" t="s">
        <v>74</v>
      </c>
      <c r="C227" s="46" t="s">
        <v>53</v>
      </c>
      <c r="D227" s="46" t="s">
        <v>7</v>
      </c>
      <c r="E227" s="46" t="s">
        <v>0</v>
      </c>
      <c r="F227" s="46" t="s">
        <v>73</v>
      </c>
      <c r="G227" s="47">
        <v>451400</v>
      </c>
      <c r="H227" s="47">
        <v>451400</v>
      </c>
      <c r="I227" s="49">
        <f t="shared" si="3"/>
        <v>100</v>
      </c>
    </row>
    <row r="228" spans="1:9" s="50" customFormat="1" ht="37.5" x14ac:dyDescent="0.25">
      <c r="A228" s="44"/>
      <c r="B228" s="45" t="s">
        <v>10</v>
      </c>
      <c r="C228" s="46" t="s">
        <v>53</v>
      </c>
      <c r="D228" s="46" t="s">
        <v>7</v>
      </c>
      <c r="E228" s="46" t="s">
        <v>0</v>
      </c>
      <c r="F228" s="46" t="s">
        <v>9</v>
      </c>
      <c r="G228" s="47">
        <v>427391.17</v>
      </c>
      <c r="H228" s="47">
        <v>427391.17</v>
      </c>
      <c r="I228" s="49">
        <f t="shared" si="3"/>
        <v>100</v>
      </c>
    </row>
    <row r="229" spans="1:9" s="50" customFormat="1" ht="75" x14ac:dyDescent="0.25">
      <c r="A229" s="44"/>
      <c r="B229" s="45" t="s">
        <v>80</v>
      </c>
      <c r="C229" s="46" t="s">
        <v>53</v>
      </c>
      <c r="D229" s="46" t="s">
        <v>24</v>
      </c>
      <c r="E229" s="46" t="s">
        <v>0</v>
      </c>
      <c r="F229" s="46" t="s">
        <v>14</v>
      </c>
      <c r="G229" s="47">
        <v>86627917.090000004</v>
      </c>
      <c r="H229" s="48">
        <v>85831949.379999995</v>
      </c>
      <c r="I229" s="49">
        <f t="shared" si="3"/>
        <v>99.081164898409071</v>
      </c>
    </row>
    <row r="230" spans="1:9" s="50" customFormat="1" ht="75" x14ac:dyDescent="0.25">
      <c r="A230" s="44"/>
      <c r="B230" s="45" t="s">
        <v>78</v>
      </c>
      <c r="C230" s="46" t="s">
        <v>53</v>
      </c>
      <c r="D230" s="46" t="s">
        <v>24</v>
      </c>
      <c r="E230" s="46" t="s">
        <v>0</v>
      </c>
      <c r="F230" s="46" t="s">
        <v>33</v>
      </c>
      <c r="G230" s="47">
        <v>6046040.2400000002</v>
      </c>
      <c r="H230" s="47">
        <v>6046040.2400000002</v>
      </c>
      <c r="I230" s="49">
        <f t="shared" si="3"/>
        <v>100</v>
      </c>
    </row>
    <row r="231" spans="1:9" s="52" customFormat="1" ht="75" x14ac:dyDescent="0.2">
      <c r="A231" s="51"/>
      <c r="B231" s="45" t="s">
        <v>77</v>
      </c>
      <c r="C231" s="46" t="s">
        <v>53</v>
      </c>
      <c r="D231" s="46" t="s">
        <v>24</v>
      </c>
      <c r="E231" s="46" t="s">
        <v>0</v>
      </c>
      <c r="F231" s="46" t="s">
        <v>13</v>
      </c>
      <c r="G231" s="47">
        <v>18919109.68</v>
      </c>
      <c r="H231" s="48">
        <v>18672935.940000001</v>
      </c>
      <c r="I231" s="49">
        <f t="shared" si="3"/>
        <v>98.698809065734011</v>
      </c>
    </row>
    <row r="232" spans="1:9" s="52" customFormat="1" ht="93.75" x14ac:dyDescent="0.2">
      <c r="A232" s="51"/>
      <c r="B232" s="76" t="s">
        <v>327</v>
      </c>
      <c r="C232" s="46" t="s">
        <v>62</v>
      </c>
      <c r="D232" s="46" t="s">
        <v>337</v>
      </c>
      <c r="E232" s="46" t="s">
        <v>338</v>
      </c>
      <c r="F232" s="46" t="s">
        <v>339</v>
      </c>
      <c r="G232" s="48">
        <f>SUBTOTAL(9,G233:G243)</f>
        <v>20249620.300000001</v>
      </c>
      <c r="H232" s="48">
        <f>SUBTOTAL(9,H233:H243)</f>
        <v>19537254.25</v>
      </c>
      <c r="I232" s="49">
        <f t="shared" si="3"/>
        <v>96.482076999735142</v>
      </c>
    </row>
    <row r="233" spans="1:9" s="50" customFormat="1" ht="56.25" x14ac:dyDescent="0.25">
      <c r="A233" s="44"/>
      <c r="B233" s="45" t="s">
        <v>166</v>
      </c>
      <c r="C233" s="46" t="s">
        <v>62</v>
      </c>
      <c r="D233" s="46" t="s">
        <v>1</v>
      </c>
      <c r="E233" s="46" t="s">
        <v>0</v>
      </c>
      <c r="F233" s="46" t="s">
        <v>27</v>
      </c>
      <c r="G233" s="47">
        <v>697089.9</v>
      </c>
      <c r="H233" s="48">
        <v>697089.9</v>
      </c>
      <c r="I233" s="49">
        <f t="shared" si="3"/>
        <v>100</v>
      </c>
    </row>
    <row r="234" spans="1:9" s="50" customFormat="1" ht="168.75" x14ac:dyDescent="0.25">
      <c r="A234" s="44"/>
      <c r="B234" s="45" t="s">
        <v>285</v>
      </c>
      <c r="C234" s="46" t="s">
        <v>62</v>
      </c>
      <c r="D234" s="46" t="s">
        <v>1</v>
      </c>
      <c r="E234" s="46" t="s">
        <v>0</v>
      </c>
      <c r="F234" s="46" t="s">
        <v>13</v>
      </c>
      <c r="G234" s="47">
        <v>1067153.31</v>
      </c>
      <c r="H234" s="48">
        <v>867153.31</v>
      </c>
      <c r="I234" s="49">
        <f t="shared" si="3"/>
        <v>81.258550376421539</v>
      </c>
    </row>
    <row r="235" spans="1:9" ht="56.25" x14ac:dyDescent="0.2">
      <c r="B235" s="45" t="s">
        <v>358</v>
      </c>
      <c r="C235" s="46" t="s">
        <v>62</v>
      </c>
      <c r="D235" s="46" t="s">
        <v>1</v>
      </c>
      <c r="E235" s="46" t="s">
        <v>30</v>
      </c>
      <c r="F235" s="46" t="s">
        <v>14</v>
      </c>
      <c r="G235" s="47">
        <v>346204.77</v>
      </c>
      <c r="H235" s="48">
        <v>207204.77</v>
      </c>
      <c r="I235" s="49">
        <f t="shared" si="3"/>
        <v>59.850350993142001</v>
      </c>
    </row>
    <row r="236" spans="1:9" ht="75" x14ac:dyDescent="0.2">
      <c r="B236" s="45" t="s">
        <v>359</v>
      </c>
      <c r="C236" s="46" t="s">
        <v>62</v>
      </c>
      <c r="D236" s="46" t="s">
        <v>1</v>
      </c>
      <c r="E236" s="46" t="s">
        <v>30</v>
      </c>
      <c r="F236" s="46" t="s">
        <v>27</v>
      </c>
      <c r="G236" s="47">
        <v>59000</v>
      </c>
      <c r="H236" s="48">
        <v>59000</v>
      </c>
      <c r="I236" s="49">
        <f t="shared" si="3"/>
        <v>100</v>
      </c>
    </row>
    <row r="237" spans="1:9" ht="37.5" x14ac:dyDescent="0.2">
      <c r="B237" s="45" t="s">
        <v>477</v>
      </c>
      <c r="C237" s="46" t="s">
        <v>62</v>
      </c>
      <c r="D237" s="46" t="s">
        <v>1</v>
      </c>
      <c r="E237" s="46" t="s">
        <v>30</v>
      </c>
      <c r="F237" s="46">
        <v>10030</v>
      </c>
      <c r="G237" s="47">
        <v>2510233.33</v>
      </c>
      <c r="H237" s="48">
        <v>2510233.33</v>
      </c>
      <c r="I237" s="49">
        <f t="shared" si="3"/>
        <v>100</v>
      </c>
    </row>
    <row r="238" spans="1:9" ht="37.5" x14ac:dyDescent="0.2">
      <c r="B238" s="45" t="s">
        <v>76</v>
      </c>
      <c r="C238" s="46" t="s">
        <v>62</v>
      </c>
      <c r="D238" s="46" t="s">
        <v>1</v>
      </c>
      <c r="E238" s="46" t="s">
        <v>6</v>
      </c>
      <c r="F238" s="46" t="s">
        <v>14</v>
      </c>
      <c r="G238" s="47">
        <v>298638</v>
      </c>
      <c r="H238" s="47">
        <v>298638</v>
      </c>
      <c r="I238" s="49">
        <f t="shared" si="3"/>
        <v>100</v>
      </c>
    </row>
    <row r="239" spans="1:9" ht="37.5" x14ac:dyDescent="0.2">
      <c r="B239" s="45" t="s">
        <v>273</v>
      </c>
      <c r="C239" s="46" t="s">
        <v>62</v>
      </c>
      <c r="D239" s="46" t="s">
        <v>1</v>
      </c>
      <c r="E239" s="46" t="s">
        <v>6</v>
      </c>
      <c r="F239" s="46" t="s">
        <v>27</v>
      </c>
      <c r="G239" s="47">
        <v>10113960.630000001</v>
      </c>
      <c r="H239" s="48">
        <v>9740594.5800000001</v>
      </c>
      <c r="I239" s="49">
        <f t="shared" si="3"/>
        <v>96.30840910243883</v>
      </c>
    </row>
    <row r="240" spans="1:9" ht="37.5" x14ac:dyDescent="0.2">
      <c r="B240" s="45" t="s">
        <v>10</v>
      </c>
      <c r="C240" s="46" t="s">
        <v>62</v>
      </c>
      <c r="D240" s="46" t="s">
        <v>1</v>
      </c>
      <c r="E240" s="46" t="s">
        <v>6</v>
      </c>
      <c r="F240" s="46" t="s">
        <v>15</v>
      </c>
      <c r="G240" s="47">
        <v>279975</v>
      </c>
      <c r="H240" s="48">
        <v>279975</v>
      </c>
      <c r="I240" s="49">
        <f t="shared" si="3"/>
        <v>100</v>
      </c>
    </row>
    <row r="241" spans="2:9" ht="150" x14ac:dyDescent="0.2">
      <c r="B241" s="45" t="s">
        <v>284</v>
      </c>
      <c r="C241" s="46" t="s">
        <v>62</v>
      </c>
      <c r="D241" s="46" t="s">
        <v>1</v>
      </c>
      <c r="E241" s="46" t="s">
        <v>68</v>
      </c>
      <c r="F241" s="46" t="s">
        <v>14</v>
      </c>
      <c r="G241" s="47">
        <v>3201210</v>
      </c>
      <c r="H241" s="48">
        <v>3201210</v>
      </c>
      <c r="I241" s="49">
        <f t="shared" si="3"/>
        <v>100</v>
      </c>
    </row>
    <row r="242" spans="2:9" ht="150" x14ac:dyDescent="0.2">
      <c r="B242" s="45" t="s">
        <v>284</v>
      </c>
      <c r="C242" s="46" t="s">
        <v>62</v>
      </c>
      <c r="D242" s="46" t="s">
        <v>1</v>
      </c>
      <c r="E242" s="46" t="s">
        <v>68</v>
      </c>
      <c r="F242" s="46">
        <v>71620</v>
      </c>
      <c r="G242" s="47">
        <v>1491778.27</v>
      </c>
      <c r="H242" s="48">
        <v>1491778.27</v>
      </c>
      <c r="I242" s="49">
        <f t="shared" si="3"/>
        <v>100</v>
      </c>
    </row>
    <row r="243" spans="2:9" ht="150" x14ac:dyDescent="0.2">
      <c r="B243" s="45" t="s">
        <v>284</v>
      </c>
      <c r="C243" s="46" t="s">
        <v>62</v>
      </c>
      <c r="D243" s="46" t="s">
        <v>1</v>
      </c>
      <c r="E243" s="46" t="s">
        <v>68</v>
      </c>
      <c r="F243" s="46" t="s">
        <v>478</v>
      </c>
      <c r="G243" s="47">
        <v>184377.09</v>
      </c>
      <c r="H243" s="48">
        <v>184377.09</v>
      </c>
      <c r="I243" s="49">
        <f t="shared" si="3"/>
        <v>100</v>
      </c>
    </row>
    <row r="244" spans="2:9" ht="75" x14ac:dyDescent="0.2">
      <c r="B244" s="76" t="s">
        <v>328</v>
      </c>
      <c r="C244" s="46" t="s">
        <v>266</v>
      </c>
      <c r="D244" s="46" t="s">
        <v>337</v>
      </c>
      <c r="E244" s="46" t="s">
        <v>338</v>
      </c>
      <c r="F244" s="46" t="s">
        <v>339</v>
      </c>
      <c r="G244" s="48">
        <f>SUBTOTAL(9,G245:G258)</f>
        <v>50269356.82</v>
      </c>
      <c r="H244" s="48">
        <f>SUBTOTAL(9,H245:H258)</f>
        <v>30197539.289999999</v>
      </c>
      <c r="I244" s="78">
        <f>H244/G244*100</f>
        <v>60.071465402130841</v>
      </c>
    </row>
    <row r="245" spans="2:9" ht="150" x14ac:dyDescent="0.2">
      <c r="B245" s="45" t="s">
        <v>271</v>
      </c>
      <c r="C245" s="46" t="s">
        <v>266</v>
      </c>
      <c r="D245" s="46" t="s">
        <v>1</v>
      </c>
      <c r="E245" s="46" t="s">
        <v>0</v>
      </c>
      <c r="F245" s="46" t="s">
        <v>19</v>
      </c>
      <c r="G245" s="47">
        <v>52704</v>
      </c>
      <c r="H245" s="48">
        <v>52704</v>
      </c>
      <c r="I245" s="78">
        <f t="shared" ref="I245:I258" si="4">H245/G245*100</f>
        <v>100</v>
      </c>
    </row>
    <row r="246" spans="2:9" ht="150" x14ac:dyDescent="0.2">
      <c r="B246" s="45" t="s">
        <v>271</v>
      </c>
      <c r="C246" s="46" t="s">
        <v>266</v>
      </c>
      <c r="D246" s="46" t="s">
        <v>1</v>
      </c>
      <c r="E246" s="46" t="s">
        <v>0</v>
      </c>
      <c r="F246" s="46" t="s">
        <v>18</v>
      </c>
      <c r="G246" s="47">
        <v>2196</v>
      </c>
      <c r="H246" s="48">
        <v>2196</v>
      </c>
      <c r="I246" s="78">
        <f t="shared" si="4"/>
        <v>100</v>
      </c>
    </row>
    <row r="247" spans="2:9" ht="75" x14ac:dyDescent="0.2">
      <c r="B247" s="45" t="s">
        <v>479</v>
      </c>
      <c r="C247" s="46" t="s">
        <v>266</v>
      </c>
      <c r="D247" s="46" t="s">
        <v>1</v>
      </c>
      <c r="E247" s="46" t="s">
        <v>16</v>
      </c>
      <c r="F247" s="46">
        <v>10020</v>
      </c>
      <c r="G247" s="47">
        <v>125293</v>
      </c>
      <c r="H247" s="48">
        <v>125293</v>
      </c>
      <c r="I247" s="78">
        <f t="shared" si="4"/>
        <v>100</v>
      </c>
    </row>
    <row r="248" spans="2:9" ht="112.5" x14ac:dyDescent="0.2">
      <c r="B248" s="45" t="s">
        <v>17</v>
      </c>
      <c r="C248" s="46" t="s">
        <v>266</v>
      </c>
      <c r="D248" s="46" t="s">
        <v>1</v>
      </c>
      <c r="E248" s="46" t="s">
        <v>16</v>
      </c>
      <c r="F248" s="46" t="s">
        <v>15</v>
      </c>
      <c r="G248" s="47">
        <v>1090221.8999999999</v>
      </c>
      <c r="H248" s="47">
        <v>1090221.8999999999</v>
      </c>
      <c r="I248" s="78">
        <f t="shared" si="4"/>
        <v>100</v>
      </c>
    </row>
    <row r="249" spans="2:9" ht="93.75" x14ac:dyDescent="0.2">
      <c r="B249" s="45" t="s">
        <v>480</v>
      </c>
      <c r="C249" s="87" t="s">
        <v>266</v>
      </c>
      <c r="D249" s="87" t="s">
        <v>1</v>
      </c>
      <c r="E249" s="87" t="s">
        <v>6</v>
      </c>
      <c r="F249" s="87" t="s">
        <v>14</v>
      </c>
      <c r="G249" s="47">
        <v>968394.89</v>
      </c>
      <c r="H249" s="47">
        <v>968394.89</v>
      </c>
      <c r="I249" s="78">
        <f t="shared" si="4"/>
        <v>100</v>
      </c>
    </row>
    <row r="250" spans="2:9" ht="93.75" x14ac:dyDescent="0.2">
      <c r="B250" s="45" t="s">
        <v>481</v>
      </c>
      <c r="C250" s="87" t="s">
        <v>266</v>
      </c>
      <c r="D250" s="87" t="s">
        <v>1</v>
      </c>
      <c r="E250" s="87" t="s">
        <v>6</v>
      </c>
      <c r="F250" s="87">
        <v>10050</v>
      </c>
      <c r="G250" s="47">
        <v>371143.19</v>
      </c>
      <c r="H250" s="47">
        <v>371143.19</v>
      </c>
      <c r="I250" s="78">
        <f t="shared" si="4"/>
        <v>100</v>
      </c>
    </row>
    <row r="251" spans="2:9" ht="131.25" x14ac:dyDescent="0.2">
      <c r="B251" s="45" t="s">
        <v>12</v>
      </c>
      <c r="C251" s="46" t="s">
        <v>266</v>
      </c>
      <c r="D251" s="46" t="s">
        <v>1</v>
      </c>
      <c r="E251" s="46" t="s">
        <v>6</v>
      </c>
      <c r="F251" s="46" t="s">
        <v>11</v>
      </c>
      <c r="G251" s="47">
        <v>530390.34</v>
      </c>
      <c r="H251" s="48">
        <v>530390.34</v>
      </c>
      <c r="I251" s="78">
        <f t="shared" si="4"/>
        <v>100</v>
      </c>
    </row>
    <row r="252" spans="2:9" ht="37.5" x14ac:dyDescent="0.2">
      <c r="B252" s="45" t="s">
        <v>10</v>
      </c>
      <c r="C252" s="46" t="s">
        <v>266</v>
      </c>
      <c r="D252" s="46" t="s">
        <v>1</v>
      </c>
      <c r="E252" s="46" t="s">
        <v>6</v>
      </c>
      <c r="F252" s="46" t="s">
        <v>9</v>
      </c>
      <c r="G252" s="47">
        <v>102013.15</v>
      </c>
      <c r="H252" s="48">
        <v>102013.15</v>
      </c>
      <c r="I252" s="78">
        <f t="shared" si="4"/>
        <v>100</v>
      </c>
    </row>
    <row r="253" spans="2:9" ht="168.75" x14ac:dyDescent="0.2">
      <c r="B253" s="45" t="s">
        <v>360</v>
      </c>
      <c r="C253" s="46" t="s">
        <v>266</v>
      </c>
      <c r="D253" s="46" t="s">
        <v>1</v>
      </c>
      <c r="E253" s="46" t="s">
        <v>6</v>
      </c>
      <c r="F253" s="46" t="s">
        <v>361</v>
      </c>
      <c r="G253" s="47">
        <v>5570674.4000000004</v>
      </c>
      <c r="H253" s="48">
        <v>5552318.9699999997</v>
      </c>
      <c r="I253" s="78">
        <f t="shared" si="4"/>
        <v>99.670498961490182</v>
      </c>
    </row>
    <row r="254" spans="2:9" ht="37.5" x14ac:dyDescent="0.2">
      <c r="B254" s="45" t="s">
        <v>410</v>
      </c>
      <c r="C254" s="46" t="s">
        <v>266</v>
      </c>
      <c r="D254" s="46" t="s">
        <v>1</v>
      </c>
      <c r="E254" s="46" t="s">
        <v>151</v>
      </c>
      <c r="F254" s="46" t="s">
        <v>33</v>
      </c>
      <c r="G254" s="47">
        <v>5</v>
      </c>
      <c r="H254" s="48">
        <v>5</v>
      </c>
      <c r="I254" s="78">
        <f t="shared" si="4"/>
        <v>100</v>
      </c>
    </row>
    <row r="255" spans="2:9" ht="150" x14ac:dyDescent="0.2">
      <c r="B255" s="45" t="s">
        <v>411</v>
      </c>
      <c r="C255" s="46" t="s">
        <v>266</v>
      </c>
      <c r="D255" s="46" t="s">
        <v>1</v>
      </c>
      <c r="E255" s="46" t="s">
        <v>151</v>
      </c>
      <c r="F255" s="46" t="s">
        <v>412</v>
      </c>
      <c r="G255" s="47">
        <v>9274625</v>
      </c>
      <c r="H255" s="48">
        <v>9274625</v>
      </c>
      <c r="I255" s="78">
        <f t="shared" si="4"/>
        <v>100</v>
      </c>
    </row>
    <row r="256" spans="2:9" ht="56.25" x14ac:dyDescent="0.2">
      <c r="B256" s="45" t="s">
        <v>483</v>
      </c>
      <c r="C256" s="46" t="s">
        <v>266</v>
      </c>
      <c r="D256" s="46" t="s">
        <v>1</v>
      </c>
      <c r="E256" s="46" t="s">
        <v>151</v>
      </c>
      <c r="F256" s="46" t="s">
        <v>482</v>
      </c>
      <c r="G256" s="47">
        <v>270503.2</v>
      </c>
      <c r="H256" s="47">
        <v>270503.2</v>
      </c>
      <c r="I256" s="78">
        <f t="shared" si="4"/>
        <v>100</v>
      </c>
    </row>
    <row r="257" spans="2:9" ht="56.25" x14ac:dyDescent="0.2">
      <c r="B257" s="45" t="s">
        <v>483</v>
      </c>
      <c r="C257" s="46" t="s">
        <v>266</v>
      </c>
      <c r="D257" s="46" t="s">
        <v>1</v>
      </c>
      <c r="E257" s="46" t="s">
        <v>151</v>
      </c>
      <c r="F257" s="46" t="s">
        <v>484</v>
      </c>
      <c r="G257" s="47">
        <v>6492076.7999999998</v>
      </c>
      <c r="H257" s="47">
        <v>6492076.7999999998</v>
      </c>
      <c r="I257" s="78">
        <f t="shared" si="4"/>
        <v>100</v>
      </c>
    </row>
    <row r="258" spans="2:9" ht="93.75" x14ac:dyDescent="0.2">
      <c r="B258" s="76" t="s">
        <v>362</v>
      </c>
      <c r="C258" s="46">
        <v>34</v>
      </c>
      <c r="D258" s="46">
        <v>1</v>
      </c>
      <c r="E258" s="46" t="s">
        <v>157</v>
      </c>
      <c r="F258" s="46">
        <v>10010</v>
      </c>
      <c r="G258" s="47">
        <v>25419115.949999999</v>
      </c>
      <c r="H258" s="47">
        <v>5365653.8499999996</v>
      </c>
      <c r="I258" s="78">
        <f t="shared" si="4"/>
        <v>21.108735097453298</v>
      </c>
    </row>
    <row r="259" spans="2:9" ht="93.75" x14ac:dyDescent="0.2">
      <c r="B259" s="76" t="s">
        <v>329</v>
      </c>
      <c r="C259" s="46" t="s">
        <v>264</v>
      </c>
      <c r="D259" s="46" t="s">
        <v>337</v>
      </c>
      <c r="E259" s="46" t="s">
        <v>338</v>
      </c>
      <c r="F259" s="46" t="s">
        <v>339</v>
      </c>
      <c r="G259" s="48">
        <f>SUBTOTAL(9,G260:G269)</f>
        <v>7632634.7599999998</v>
      </c>
      <c r="H259" s="48">
        <f>SUBTOTAL(9,H260:H269)</f>
        <v>7292209.2000000002</v>
      </c>
      <c r="I259" s="78">
        <f>H259/G259*100</f>
        <v>95.539868332439383</v>
      </c>
    </row>
    <row r="260" spans="2:9" ht="75" x14ac:dyDescent="0.2">
      <c r="B260" s="45" t="s">
        <v>363</v>
      </c>
      <c r="C260" s="46" t="s">
        <v>264</v>
      </c>
      <c r="D260" s="46" t="s">
        <v>1</v>
      </c>
      <c r="E260" s="46" t="s">
        <v>0</v>
      </c>
      <c r="F260" s="46" t="s">
        <v>14</v>
      </c>
      <c r="G260" s="47">
        <v>24800</v>
      </c>
      <c r="H260" s="48">
        <v>24800</v>
      </c>
      <c r="I260" s="78">
        <f t="shared" ref="I260:I276" si="5">H260/G260*100</f>
        <v>100</v>
      </c>
    </row>
    <row r="261" spans="2:9" ht="56.25" x14ac:dyDescent="0.2">
      <c r="B261" s="45" t="s">
        <v>364</v>
      </c>
      <c r="C261" s="46" t="s">
        <v>264</v>
      </c>
      <c r="D261" s="46" t="s">
        <v>1</v>
      </c>
      <c r="E261" s="46" t="s">
        <v>0</v>
      </c>
      <c r="F261" s="46" t="s">
        <v>27</v>
      </c>
      <c r="G261" s="47">
        <v>185200</v>
      </c>
      <c r="H261" s="48">
        <v>185200</v>
      </c>
      <c r="I261" s="78">
        <f t="shared" si="5"/>
        <v>100</v>
      </c>
    </row>
    <row r="262" spans="2:9" ht="37.5" x14ac:dyDescent="0.2">
      <c r="B262" s="45" t="s">
        <v>365</v>
      </c>
      <c r="C262" s="46" t="s">
        <v>264</v>
      </c>
      <c r="D262" s="46" t="s">
        <v>1</v>
      </c>
      <c r="E262" s="46" t="s">
        <v>0</v>
      </c>
      <c r="F262" s="46" t="s">
        <v>15</v>
      </c>
      <c r="G262" s="47">
        <v>91000</v>
      </c>
      <c r="H262" s="48">
        <v>91000</v>
      </c>
      <c r="I262" s="78">
        <f t="shared" si="5"/>
        <v>100</v>
      </c>
    </row>
    <row r="263" spans="2:9" ht="75" x14ac:dyDescent="0.2">
      <c r="B263" s="45" t="s">
        <v>366</v>
      </c>
      <c r="C263" s="46" t="s">
        <v>264</v>
      </c>
      <c r="D263" s="46" t="s">
        <v>1</v>
      </c>
      <c r="E263" s="46" t="s">
        <v>0</v>
      </c>
      <c r="F263" s="46" t="s">
        <v>33</v>
      </c>
      <c r="G263" s="47">
        <v>28409</v>
      </c>
      <c r="H263" s="48">
        <v>28409</v>
      </c>
      <c r="I263" s="78">
        <f t="shared" si="5"/>
        <v>100</v>
      </c>
    </row>
    <row r="264" spans="2:9" ht="56.25" x14ac:dyDescent="0.2">
      <c r="B264" s="45" t="s">
        <v>485</v>
      </c>
      <c r="C264" s="46" t="s">
        <v>264</v>
      </c>
      <c r="D264" s="46" t="s">
        <v>1</v>
      </c>
      <c r="E264" s="46" t="s">
        <v>0</v>
      </c>
      <c r="F264" s="46">
        <v>10060</v>
      </c>
      <c r="G264" s="47">
        <v>199999.95</v>
      </c>
      <c r="H264" s="48">
        <v>199999.95</v>
      </c>
      <c r="I264" s="78">
        <f t="shared" si="5"/>
        <v>100</v>
      </c>
    </row>
    <row r="265" spans="2:9" ht="18.75" x14ac:dyDescent="0.2">
      <c r="B265" s="45" t="s">
        <v>486</v>
      </c>
      <c r="C265" s="46" t="s">
        <v>264</v>
      </c>
      <c r="D265" s="46" t="s">
        <v>1</v>
      </c>
      <c r="E265" s="46" t="s">
        <v>0</v>
      </c>
      <c r="F265" s="46">
        <v>19990</v>
      </c>
      <c r="G265" s="47">
        <v>180790</v>
      </c>
      <c r="H265" s="47">
        <v>180790</v>
      </c>
      <c r="I265" s="78">
        <f t="shared" si="5"/>
        <v>100</v>
      </c>
    </row>
    <row r="266" spans="2:9" ht="123" customHeight="1" x14ac:dyDescent="0.2">
      <c r="B266" s="45" t="s">
        <v>487</v>
      </c>
      <c r="C266" s="46" t="s">
        <v>264</v>
      </c>
      <c r="D266" s="46" t="s">
        <v>1</v>
      </c>
      <c r="E266" s="46" t="s">
        <v>0</v>
      </c>
      <c r="F266" s="46">
        <v>20070</v>
      </c>
      <c r="G266" s="47">
        <v>10000</v>
      </c>
      <c r="H266" s="47">
        <v>10000</v>
      </c>
      <c r="I266" s="78">
        <f t="shared" si="5"/>
        <v>100</v>
      </c>
    </row>
    <row r="267" spans="2:9" ht="75" x14ac:dyDescent="0.2">
      <c r="B267" s="45" t="s">
        <v>294</v>
      </c>
      <c r="C267" s="46" t="s">
        <v>264</v>
      </c>
      <c r="D267" s="46" t="s">
        <v>7</v>
      </c>
      <c r="E267" s="46" t="s">
        <v>0</v>
      </c>
      <c r="F267" s="46" t="s">
        <v>14</v>
      </c>
      <c r="G267" s="47">
        <v>193091.63</v>
      </c>
      <c r="H267" s="48">
        <v>93091.63</v>
      </c>
      <c r="I267" s="78">
        <f t="shared" si="5"/>
        <v>48.211116142113461</v>
      </c>
    </row>
    <row r="268" spans="2:9" ht="75" x14ac:dyDescent="0.2">
      <c r="B268" s="45" t="s">
        <v>278</v>
      </c>
      <c r="C268" s="46" t="s">
        <v>264</v>
      </c>
      <c r="D268" s="46" t="s">
        <v>24</v>
      </c>
      <c r="E268" s="46" t="s">
        <v>0</v>
      </c>
      <c r="F268" s="46" t="s">
        <v>14</v>
      </c>
      <c r="G268" s="47">
        <v>6697844.1799999997</v>
      </c>
      <c r="H268" s="48">
        <v>6457418.6200000001</v>
      </c>
      <c r="I268" s="78">
        <f t="shared" si="5"/>
        <v>96.410403802496347</v>
      </c>
    </row>
    <row r="269" spans="2:9" ht="51" customHeight="1" x14ac:dyDescent="0.2">
      <c r="B269" s="45" t="s">
        <v>488</v>
      </c>
      <c r="C269" s="46" t="s">
        <v>264</v>
      </c>
      <c r="D269" s="46" t="s">
        <v>24</v>
      </c>
      <c r="E269" s="46" t="s">
        <v>0</v>
      </c>
      <c r="F269" s="46">
        <v>10030</v>
      </c>
      <c r="G269" s="47">
        <v>21500</v>
      </c>
      <c r="H269" s="48">
        <v>21500</v>
      </c>
      <c r="I269" s="78">
        <f t="shared" si="5"/>
        <v>100</v>
      </c>
    </row>
    <row r="270" spans="2:9" ht="97.5" customHeight="1" x14ac:dyDescent="0.2">
      <c r="B270" s="45" t="s">
        <v>492</v>
      </c>
      <c r="C270" s="46">
        <v>36</v>
      </c>
      <c r="D270" s="46">
        <v>0</v>
      </c>
      <c r="E270" s="46" t="s">
        <v>338</v>
      </c>
      <c r="F270" s="46" t="s">
        <v>339</v>
      </c>
      <c r="G270" s="48">
        <f>SUBTOTAL(9,G271:G273)</f>
        <v>430200</v>
      </c>
      <c r="H270" s="48">
        <f>SUBTOTAL(9,H271:H273)</f>
        <v>349064</v>
      </c>
      <c r="I270" s="78">
        <f t="shared" si="5"/>
        <v>81.1399349139935</v>
      </c>
    </row>
    <row r="271" spans="2:9" ht="78.75" customHeight="1" x14ac:dyDescent="0.2">
      <c r="B271" s="45" t="s">
        <v>489</v>
      </c>
      <c r="C271" s="46">
        <v>36</v>
      </c>
      <c r="D271" s="46">
        <v>1</v>
      </c>
      <c r="E271" s="46" t="s">
        <v>16</v>
      </c>
      <c r="F271" s="46">
        <v>10070</v>
      </c>
      <c r="G271" s="47">
        <v>400000</v>
      </c>
      <c r="H271" s="48">
        <v>318864</v>
      </c>
      <c r="I271" s="78">
        <f t="shared" si="5"/>
        <v>79.715999999999994</v>
      </c>
    </row>
    <row r="272" spans="2:9" ht="120" customHeight="1" x14ac:dyDescent="0.2">
      <c r="B272" s="45" t="s">
        <v>490</v>
      </c>
      <c r="C272" s="46">
        <v>36</v>
      </c>
      <c r="D272" s="46">
        <v>1</v>
      </c>
      <c r="E272" s="46" t="s">
        <v>16</v>
      </c>
      <c r="F272" s="46">
        <v>10080</v>
      </c>
      <c r="G272" s="47">
        <v>25200</v>
      </c>
      <c r="H272" s="48">
        <v>25200</v>
      </c>
      <c r="I272" s="78">
        <f t="shared" si="5"/>
        <v>100</v>
      </c>
    </row>
    <row r="273" spans="2:9" ht="114.75" customHeight="1" x14ac:dyDescent="0.2">
      <c r="B273" s="45" t="s">
        <v>491</v>
      </c>
      <c r="C273" s="46">
        <v>36</v>
      </c>
      <c r="D273" s="46">
        <v>1</v>
      </c>
      <c r="E273" s="46" t="s">
        <v>6</v>
      </c>
      <c r="F273" s="46">
        <v>10020</v>
      </c>
      <c r="G273" s="47">
        <v>5000</v>
      </c>
      <c r="H273" s="48">
        <v>5000</v>
      </c>
      <c r="I273" s="78">
        <f t="shared" si="5"/>
        <v>100</v>
      </c>
    </row>
    <row r="274" spans="2:9" ht="18.75" x14ac:dyDescent="0.2">
      <c r="B274" s="76" t="s">
        <v>330</v>
      </c>
      <c r="C274" s="46" t="s">
        <v>137</v>
      </c>
      <c r="D274" s="46" t="s">
        <v>337</v>
      </c>
      <c r="E274" s="46" t="s">
        <v>338</v>
      </c>
      <c r="F274" s="46" t="s">
        <v>339</v>
      </c>
      <c r="G274" s="77">
        <f>G275</f>
        <v>2040000</v>
      </c>
      <c r="H274" s="77">
        <f>H275</f>
        <v>2040000</v>
      </c>
      <c r="I274" s="86">
        <f t="shared" si="5"/>
        <v>100</v>
      </c>
    </row>
    <row r="275" spans="2:9" ht="37.5" x14ac:dyDescent="0.2">
      <c r="B275" s="45" t="s">
        <v>138</v>
      </c>
      <c r="C275" s="46" t="s">
        <v>137</v>
      </c>
      <c r="D275" s="46" t="s">
        <v>1</v>
      </c>
      <c r="E275" s="46" t="s">
        <v>0</v>
      </c>
      <c r="F275" s="46" t="s">
        <v>136</v>
      </c>
      <c r="G275" s="47">
        <v>2040000</v>
      </c>
      <c r="H275" s="47">
        <v>2040000</v>
      </c>
      <c r="I275" s="78">
        <f t="shared" si="5"/>
        <v>100</v>
      </c>
    </row>
    <row r="276" spans="2:9" ht="18.75" x14ac:dyDescent="0.3">
      <c r="B276" s="79" t="s">
        <v>367</v>
      </c>
      <c r="C276" s="80"/>
      <c r="D276" s="81"/>
      <c r="E276" s="82"/>
      <c r="F276" s="83"/>
      <c r="G276" s="84">
        <f>G17+G66+G113+G135+G155+G186+G195+G213+G232+G244+G259+G270+G274</f>
        <v>3436251222.000001</v>
      </c>
      <c r="H276" s="84">
        <f>H17+H66+H113+H135+H155+H186+H195+H213+H232+H244+H259+H270+H274</f>
        <v>3345468806.8399997</v>
      </c>
      <c r="I276" s="78">
        <f t="shared" si="5"/>
        <v>97.35809726079448</v>
      </c>
    </row>
  </sheetData>
  <autoFilter ref="A16:T276"/>
  <mergeCells count="5">
    <mergeCell ref="G13:H13"/>
    <mergeCell ref="I13:I14"/>
    <mergeCell ref="B10:I10"/>
    <mergeCell ref="B13:B14"/>
    <mergeCell ref="C13:F14"/>
  </mergeCells>
  <pageMargins left="0.23622047244094491" right="0.23622047244094491" top="0.78740157480314965" bottom="0.23622047244094491" header="0.23622047244094491" footer="0.23622047244094491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7"/>
  <sheetViews>
    <sheetView view="pageBreakPreview" topLeftCell="A19" zoomScale="60" zoomScaleNormal="82" workbookViewId="0">
      <selection sqref="A1:XFD1048576"/>
    </sheetView>
  </sheetViews>
  <sheetFormatPr defaultRowHeight="18.75" x14ac:dyDescent="0.3"/>
  <cols>
    <col min="1" max="1" width="9.42578125" style="90" bestFit="1" customWidth="1"/>
    <col min="2" max="2" width="21" style="90" customWidth="1"/>
    <col min="3" max="3" width="15.140625" style="90" customWidth="1"/>
    <col min="4" max="4" width="30.140625" style="90" customWidth="1"/>
    <col min="5" max="5" width="43.140625" style="90" customWidth="1"/>
    <col min="6" max="6" width="14" style="90" customWidth="1"/>
    <col min="7" max="7" width="15.42578125" style="90" bestFit="1" customWidth="1"/>
    <col min="8" max="8" width="11.140625" style="90" customWidth="1"/>
    <col min="9" max="9" width="9.140625" style="90"/>
    <col min="10" max="10" width="14.7109375" style="90" bestFit="1" customWidth="1"/>
    <col min="11" max="256" width="9.140625" style="90"/>
    <col min="257" max="257" width="9.42578125" style="90" bestFit="1" customWidth="1"/>
    <col min="258" max="258" width="17.85546875" style="90" customWidth="1"/>
    <col min="259" max="259" width="15.140625" style="90" customWidth="1"/>
    <col min="260" max="260" width="30.140625" style="90" customWidth="1"/>
    <col min="261" max="261" width="43.140625" style="90" customWidth="1"/>
    <col min="262" max="262" width="14" style="90" customWidth="1"/>
    <col min="263" max="263" width="15.42578125" style="90" bestFit="1" customWidth="1"/>
    <col min="264" max="264" width="11.140625" style="90" customWidth="1"/>
    <col min="265" max="265" width="9.140625" style="90"/>
    <col min="266" max="266" width="14.7109375" style="90" bestFit="1" customWidth="1"/>
    <col min="267" max="512" width="9.140625" style="90"/>
    <col min="513" max="513" width="9.42578125" style="90" bestFit="1" customWidth="1"/>
    <col min="514" max="514" width="17.85546875" style="90" customWidth="1"/>
    <col min="515" max="515" width="15.140625" style="90" customWidth="1"/>
    <col min="516" max="516" width="30.140625" style="90" customWidth="1"/>
    <col min="517" max="517" width="43.140625" style="90" customWidth="1"/>
    <col min="518" max="518" width="14" style="90" customWidth="1"/>
    <col min="519" max="519" width="15.42578125" style="90" bestFit="1" customWidth="1"/>
    <col min="520" max="520" width="11.140625" style="90" customWidth="1"/>
    <col min="521" max="521" width="9.140625" style="90"/>
    <col min="522" max="522" width="14.7109375" style="90" bestFit="1" customWidth="1"/>
    <col min="523" max="768" width="9.140625" style="90"/>
    <col min="769" max="769" width="9.42578125" style="90" bestFit="1" customWidth="1"/>
    <col min="770" max="770" width="17.85546875" style="90" customWidth="1"/>
    <col min="771" max="771" width="15.140625" style="90" customWidth="1"/>
    <col min="772" max="772" width="30.140625" style="90" customWidth="1"/>
    <col min="773" max="773" width="43.140625" style="90" customWidth="1"/>
    <col min="774" max="774" width="14" style="90" customWidth="1"/>
    <col min="775" max="775" width="15.42578125" style="90" bestFit="1" customWidth="1"/>
    <col min="776" max="776" width="11.140625" style="90" customWidth="1"/>
    <col min="777" max="777" width="9.140625" style="90"/>
    <col min="778" max="778" width="14.7109375" style="90" bestFit="1" customWidth="1"/>
    <col min="779" max="1024" width="9.140625" style="90"/>
    <col min="1025" max="1025" width="9.42578125" style="90" bestFit="1" customWidth="1"/>
    <col min="1026" max="1026" width="17.85546875" style="90" customWidth="1"/>
    <col min="1027" max="1027" width="15.140625" style="90" customWidth="1"/>
    <col min="1028" max="1028" width="30.140625" style="90" customWidth="1"/>
    <col min="1029" max="1029" width="43.140625" style="90" customWidth="1"/>
    <col min="1030" max="1030" width="14" style="90" customWidth="1"/>
    <col min="1031" max="1031" width="15.42578125" style="90" bestFit="1" customWidth="1"/>
    <col min="1032" max="1032" width="11.140625" style="90" customWidth="1"/>
    <col min="1033" max="1033" width="9.140625" style="90"/>
    <col min="1034" max="1034" width="14.7109375" style="90" bestFit="1" customWidth="1"/>
    <col min="1035" max="1280" width="9.140625" style="90"/>
    <col min="1281" max="1281" width="9.42578125" style="90" bestFit="1" customWidth="1"/>
    <col min="1282" max="1282" width="17.85546875" style="90" customWidth="1"/>
    <col min="1283" max="1283" width="15.140625" style="90" customWidth="1"/>
    <col min="1284" max="1284" width="30.140625" style="90" customWidth="1"/>
    <col min="1285" max="1285" width="43.140625" style="90" customWidth="1"/>
    <col min="1286" max="1286" width="14" style="90" customWidth="1"/>
    <col min="1287" max="1287" width="15.42578125" style="90" bestFit="1" customWidth="1"/>
    <col min="1288" max="1288" width="11.140625" style="90" customWidth="1"/>
    <col min="1289" max="1289" width="9.140625" style="90"/>
    <col min="1290" max="1290" width="14.7109375" style="90" bestFit="1" customWidth="1"/>
    <col min="1291" max="1536" width="9.140625" style="90"/>
    <col min="1537" max="1537" width="9.42578125" style="90" bestFit="1" customWidth="1"/>
    <col min="1538" max="1538" width="17.85546875" style="90" customWidth="1"/>
    <col min="1539" max="1539" width="15.140625" style="90" customWidth="1"/>
    <col min="1540" max="1540" width="30.140625" style="90" customWidth="1"/>
    <col min="1541" max="1541" width="43.140625" style="90" customWidth="1"/>
    <col min="1542" max="1542" width="14" style="90" customWidth="1"/>
    <col min="1543" max="1543" width="15.42578125" style="90" bestFit="1" customWidth="1"/>
    <col min="1544" max="1544" width="11.140625" style="90" customWidth="1"/>
    <col min="1545" max="1545" width="9.140625" style="90"/>
    <col min="1546" max="1546" width="14.7109375" style="90" bestFit="1" customWidth="1"/>
    <col min="1547" max="1792" width="9.140625" style="90"/>
    <col min="1793" max="1793" width="9.42578125" style="90" bestFit="1" customWidth="1"/>
    <col min="1794" max="1794" width="17.85546875" style="90" customWidth="1"/>
    <col min="1795" max="1795" width="15.140625" style="90" customWidth="1"/>
    <col min="1796" max="1796" width="30.140625" style="90" customWidth="1"/>
    <col min="1797" max="1797" width="43.140625" style="90" customWidth="1"/>
    <col min="1798" max="1798" width="14" style="90" customWidth="1"/>
    <col min="1799" max="1799" width="15.42578125" style="90" bestFit="1" customWidth="1"/>
    <col min="1800" max="1800" width="11.140625" style="90" customWidth="1"/>
    <col min="1801" max="1801" width="9.140625" style="90"/>
    <col min="1802" max="1802" width="14.7109375" style="90" bestFit="1" customWidth="1"/>
    <col min="1803" max="2048" width="9.140625" style="90"/>
    <col min="2049" max="2049" width="9.42578125" style="90" bestFit="1" customWidth="1"/>
    <col min="2050" max="2050" width="17.85546875" style="90" customWidth="1"/>
    <col min="2051" max="2051" width="15.140625" style="90" customWidth="1"/>
    <col min="2052" max="2052" width="30.140625" style="90" customWidth="1"/>
    <col min="2053" max="2053" width="43.140625" style="90" customWidth="1"/>
    <col min="2054" max="2054" width="14" style="90" customWidth="1"/>
    <col min="2055" max="2055" width="15.42578125" style="90" bestFit="1" customWidth="1"/>
    <col min="2056" max="2056" width="11.140625" style="90" customWidth="1"/>
    <col min="2057" max="2057" width="9.140625" style="90"/>
    <col min="2058" max="2058" width="14.7109375" style="90" bestFit="1" customWidth="1"/>
    <col min="2059" max="2304" width="9.140625" style="90"/>
    <col min="2305" max="2305" width="9.42578125" style="90" bestFit="1" customWidth="1"/>
    <col min="2306" max="2306" width="17.85546875" style="90" customWidth="1"/>
    <col min="2307" max="2307" width="15.140625" style="90" customWidth="1"/>
    <col min="2308" max="2308" width="30.140625" style="90" customWidth="1"/>
    <col min="2309" max="2309" width="43.140625" style="90" customWidth="1"/>
    <col min="2310" max="2310" width="14" style="90" customWidth="1"/>
    <col min="2311" max="2311" width="15.42578125" style="90" bestFit="1" customWidth="1"/>
    <col min="2312" max="2312" width="11.140625" style="90" customWidth="1"/>
    <col min="2313" max="2313" width="9.140625" style="90"/>
    <col min="2314" max="2314" width="14.7109375" style="90" bestFit="1" customWidth="1"/>
    <col min="2315" max="2560" width="9.140625" style="90"/>
    <col min="2561" max="2561" width="9.42578125" style="90" bestFit="1" customWidth="1"/>
    <col min="2562" max="2562" width="17.85546875" style="90" customWidth="1"/>
    <col min="2563" max="2563" width="15.140625" style="90" customWidth="1"/>
    <col min="2564" max="2564" width="30.140625" style="90" customWidth="1"/>
    <col min="2565" max="2565" width="43.140625" style="90" customWidth="1"/>
    <col min="2566" max="2566" width="14" style="90" customWidth="1"/>
    <col min="2567" max="2567" width="15.42578125" style="90" bestFit="1" customWidth="1"/>
    <col min="2568" max="2568" width="11.140625" style="90" customWidth="1"/>
    <col min="2569" max="2569" width="9.140625" style="90"/>
    <col min="2570" max="2570" width="14.7109375" style="90" bestFit="1" customWidth="1"/>
    <col min="2571" max="2816" width="9.140625" style="90"/>
    <col min="2817" max="2817" width="9.42578125" style="90" bestFit="1" customWidth="1"/>
    <col min="2818" max="2818" width="17.85546875" style="90" customWidth="1"/>
    <col min="2819" max="2819" width="15.140625" style="90" customWidth="1"/>
    <col min="2820" max="2820" width="30.140625" style="90" customWidth="1"/>
    <col min="2821" max="2821" width="43.140625" style="90" customWidth="1"/>
    <col min="2822" max="2822" width="14" style="90" customWidth="1"/>
    <col min="2823" max="2823" width="15.42578125" style="90" bestFit="1" customWidth="1"/>
    <col min="2824" max="2824" width="11.140625" style="90" customWidth="1"/>
    <col min="2825" max="2825" width="9.140625" style="90"/>
    <col min="2826" max="2826" width="14.7109375" style="90" bestFit="1" customWidth="1"/>
    <col min="2827" max="3072" width="9.140625" style="90"/>
    <col min="3073" max="3073" width="9.42578125" style="90" bestFit="1" customWidth="1"/>
    <col min="3074" max="3074" width="17.85546875" style="90" customWidth="1"/>
    <col min="3075" max="3075" width="15.140625" style="90" customWidth="1"/>
    <col min="3076" max="3076" width="30.140625" style="90" customWidth="1"/>
    <col min="3077" max="3077" width="43.140625" style="90" customWidth="1"/>
    <col min="3078" max="3078" width="14" style="90" customWidth="1"/>
    <col min="3079" max="3079" width="15.42578125" style="90" bestFit="1" customWidth="1"/>
    <col min="3080" max="3080" width="11.140625" style="90" customWidth="1"/>
    <col min="3081" max="3081" width="9.140625" style="90"/>
    <col min="3082" max="3082" width="14.7109375" style="90" bestFit="1" customWidth="1"/>
    <col min="3083" max="3328" width="9.140625" style="90"/>
    <col min="3329" max="3329" width="9.42578125" style="90" bestFit="1" customWidth="1"/>
    <col min="3330" max="3330" width="17.85546875" style="90" customWidth="1"/>
    <col min="3331" max="3331" width="15.140625" style="90" customWidth="1"/>
    <col min="3332" max="3332" width="30.140625" style="90" customWidth="1"/>
    <col min="3333" max="3333" width="43.140625" style="90" customWidth="1"/>
    <col min="3334" max="3334" width="14" style="90" customWidth="1"/>
    <col min="3335" max="3335" width="15.42578125" style="90" bestFit="1" customWidth="1"/>
    <col min="3336" max="3336" width="11.140625" style="90" customWidth="1"/>
    <col min="3337" max="3337" width="9.140625" style="90"/>
    <col min="3338" max="3338" width="14.7109375" style="90" bestFit="1" customWidth="1"/>
    <col min="3339" max="3584" width="9.140625" style="90"/>
    <col min="3585" max="3585" width="9.42578125" style="90" bestFit="1" customWidth="1"/>
    <col min="3586" max="3586" width="17.85546875" style="90" customWidth="1"/>
    <col min="3587" max="3587" width="15.140625" style="90" customWidth="1"/>
    <col min="3588" max="3588" width="30.140625" style="90" customWidth="1"/>
    <col min="3589" max="3589" width="43.140625" style="90" customWidth="1"/>
    <col min="3590" max="3590" width="14" style="90" customWidth="1"/>
    <col min="3591" max="3591" width="15.42578125" style="90" bestFit="1" customWidth="1"/>
    <col min="3592" max="3592" width="11.140625" style="90" customWidth="1"/>
    <col min="3593" max="3593" width="9.140625" style="90"/>
    <col min="3594" max="3594" width="14.7109375" style="90" bestFit="1" customWidth="1"/>
    <col min="3595" max="3840" width="9.140625" style="90"/>
    <col min="3841" max="3841" width="9.42578125" style="90" bestFit="1" customWidth="1"/>
    <col min="3842" max="3842" width="17.85546875" style="90" customWidth="1"/>
    <col min="3843" max="3843" width="15.140625" style="90" customWidth="1"/>
    <col min="3844" max="3844" width="30.140625" style="90" customWidth="1"/>
    <col min="3845" max="3845" width="43.140625" style="90" customWidth="1"/>
    <col min="3846" max="3846" width="14" style="90" customWidth="1"/>
    <col min="3847" max="3847" width="15.42578125" style="90" bestFit="1" customWidth="1"/>
    <col min="3848" max="3848" width="11.140625" style="90" customWidth="1"/>
    <col min="3849" max="3849" width="9.140625" style="90"/>
    <col min="3850" max="3850" width="14.7109375" style="90" bestFit="1" customWidth="1"/>
    <col min="3851" max="4096" width="9.140625" style="90"/>
    <col min="4097" max="4097" width="9.42578125" style="90" bestFit="1" customWidth="1"/>
    <col min="4098" max="4098" width="17.85546875" style="90" customWidth="1"/>
    <col min="4099" max="4099" width="15.140625" style="90" customWidth="1"/>
    <col min="4100" max="4100" width="30.140625" style="90" customWidth="1"/>
    <col min="4101" max="4101" width="43.140625" style="90" customWidth="1"/>
    <col min="4102" max="4102" width="14" style="90" customWidth="1"/>
    <col min="4103" max="4103" width="15.42578125" style="90" bestFit="1" customWidth="1"/>
    <col min="4104" max="4104" width="11.140625" style="90" customWidth="1"/>
    <col min="4105" max="4105" width="9.140625" style="90"/>
    <col min="4106" max="4106" width="14.7109375" style="90" bestFit="1" customWidth="1"/>
    <col min="4107" max="4352" width="9.140625" style="90"/>
    <col min="4353" max="4353" width="9.42578125" style="90" bestFit="1" customWidth="1"/>
    <col min="4354" max="4354" width="17.85546875" style="90" customWidth="1"/>
    <col min="4355" max="4355" width="15.140625" style="90" customWidth="1"/>
    <col min="4356" max="4356" width="30.140625" style="90" customWidth="1"/>
    <col min="4357" max="4357" width="43.140625" style="90" customWidth="1"/>
    <col min="4358" max="4358" width="14" style="90" customWidth="1"/>
    <col min="4359" max="4359" width="15.42578125" style="90" bestFit="1" customWidth="1"/>
    <col min="4360" max="4360" width="11.140625" style="90" customWidth="1"/>
    <col min="4361" max="4361" width="9.140625" style="90"/>
    <col min="4362" max="4362" width="14.7109375" style="90" bestFit="1" customWidth="1"/>
    <col min="4363" max="4608" width="9.140625" style="90"/>
    <col min="4609" max="4609" width="9.42578125" style="90" bestFit="1" customWidth="1"/>
    <col min="4610" max="4610" width="17.85546875" style="90" customWidth="1"/>
    <col min="4611" max="4611" width="15.140625" style="90" customWidth="1"/>
    <col min="4612" max="4612" width="30.140625" style="90" customWidth="1"/>
    <col min="4613" max="4613" width="43.140625" style="90" customWidth="1"/>
    <col min="4614" max="4614" width="14" style="90" customWidth="1"/>
    <col min="4615" max="4615" width="15.42578125" style="90" bestFit="1" customWidth="1"/>
    <col min="4616" max="4616" width="11.140625" style="90" customWidth="1"/>
    <col min="4617" max="4617" width="9.140625" style="90"/>
    <col min="4618" max="4618" width="14.7109375" style="90" bestFit="1" customWidth="1"/>
    <col min="4619" max="4864" width="9.140625" style="90"/>
    <col min="4865" max="4865" width="9.42578125" style="90" bestFit="1" customWidth="1"/>
    <col min="4866" max="4866" width="17.85546875" style="90" customWidth="1"/>
    <col min="4867" max="4867" width="15.140625" style="90" customWidth="1"/>
    <col min="4868" max="4868" width="30.140625" style="90" customWidth="1"/>
    <col min="4869" max="4869" width="43.140625" style="90" customWidth="1"/>
    <col min="4870" max="4870" width="14" style="90" customWidth="1"/>
    <col min="4871" max="4871" width="15.42578125" style="90" bestFit="1" customWidth="1"/>
    <col min="4872" max="4872" width="11.140625" style="90" customWidth="1"/>
    <col min="4873" max="4873" width="9.140625" style="90"/>
    <col min="4874" max="4874" width="14.7109375" style="90" bestFit="1" customWidth="1"/>
    <col min="4875" max="5120" width="9.140625" style="90"/>
    <col min="5121" max="5121" width="9.42578125" style="90" bestFit="1" customWidth="1"/>
    <col min="5122" max="5122" width="17.85546875" style="90" customWidth="1"/>
    <col min="5123" max="5123" width="15.140625" style="90" customWidth="1"/>
    <col min="5124" max="5124" width="30.140625" style="90" customWidth="1"/>
    <col min="5125" max="5125" width="43.140625" style="90" customWidth="1"/>
    <col min="5126" max="5126" width="14" style="90" customWidth="1"/>
    <col min="5127" max="5127" width="15.42578125" style="90" bestFit="1" customWidth="1"/>
    <col min="5128" max="5128" width="11.140625" style="90" customWidth="1"/>
    <col min="5129" max="5129" width="9.140625" style="90"/>
    <col min="5130" max="5130" width="14.7109375" style="90" bestFit="1" customWidth="1"/>
    <col min="5131" max="5376" width="9.140625" style="90"/>
    <col min="5377" max="5377" width="9.42578125" style="90" bestFit="1" customWidth="1"/>
    <col min="5378" max="5378" width="17.85546875" style="90" customWidth="1"/>
    <col min="5379" max="5379" width="15.140625" style="90" customWidth="1"/>
    <col min="5380" max="5380" width="30.140625" style="90" customWidth="1"/>
    <col min="5381" max="5381" width="43.140625" style="90" customWidth="1"/>
    <col min="5382" max="5382" width="14" style="90" customWidth="1"/>
    <col min="5383" max="5383" width="15.42578125" style="90" bestFit="1" customWidth="1"/>
    <col min="5384" max="5384" width="11.140625" style="90" customWidth="1"/>
    <col min="5385" max="5385" width="9.140625" style="90"/>
    <col min="5386" max="5386" width="14.7109375" style="90" bestFit="1" customWidth="1"/>
    <col min="5387" max="5632" width="9.140625" style="90"/>
    <col min="5633" max="5633" width="9.42578125" style="90" bestFit="1" customWidth="1"/>
    <col min="5634" max="5634" width="17.85546875" style="90" customWidth="1"/>
    <col min="5635" max="5635" width="15.140625" style="90" customWidth="1"/>
    <col min="5636" max="5636" width="30.140625" style="90" customWidth="1"/>
    <col min="5637" max="5637" width="43.140625" style="90" customWidth="1"/>
    <col min="5638" max="5638" width="14" style="90" customWidth="1"/>
    <col min="5639" max="5639" width="15.42578125" style="90" bestFit="1" customWidth="1"/>
    <col min="5640" max="5640" width="11.140625" style="90" customWidth="1"/>
    <col min="5641" max="5641" width="9.140625" style="90"/>
    <col min="5642" max="5642" width="14.7109375" style="90" bestFit="1" customWidth="1"/>
    <col min="5643" max="5888" width="9.140625" style="90"/>
    <col min="5889" max="5889" width="9.42578125" style="90" bestFit="1" customWidth="1"/>
    <col min="5890" max="5890" width="17.85546875" style="90" customWidth="1"/>
    <col min="5891" max="5891" width="15.140625" style="90" customWidth="1"/>
    <col min="5892" max="5892" width="30.140625" style="90" customWidth="1"/>
    <col min="5893" max="5893" width="43.140625" style="90" customWidth="1"/>
    <col min="5894" max="5894" width="14" style="90" customWidth="1"/>
    <col min="5895" max="5895" width="15.42578125" style="90" bestFit="1" customWidth="1"/>
    <col min="5896" max="5896" width="11.140625" style="90" customWidth="1"/>
    <col min="5897" max="5897" width="9.140625" style="90"/>
    <col min="5898" max="5898" width="14.7109375" style="90" bestFit="1" customWidth="1"/>
    <col min="5899" max="6144" width="9.140625" style="90"/>
    <col min="6145" max="6145" width="9.42578125" style="90" bestFit="1" customWidth="1"/>
    <col min="6146" max="6146" width="17.85546875" style="90" customWidth="1"/>
    <col min="6147" max="6147" width="15.140625" style="90" customWidth="1"/>
    <col min="6148" max="6148" width="30.140625" style="90" customWidth="1"/>
    <col min="6149" max="6149" width="43.140625" style="90" customWidth="1"/>
    <col min="6150" max="6150" width="14" style="90" customWidth="1"/>
    <col min="6151" max="6151" width="15.42578125" style="90" bestFit="1" customWidth="1"/>
    <col min="6152" max="6152" width="11.140625" style="90" customWidth="1"/>
    <col min="6153" max="6153" width="9.140625" style="90"/>
    <col min="6154" max="6154" width="14.7109375" style="90" bestFit="1" customWidth="1"/>
    <col min="6155" max="6400" width="9.140625" style="90"/>
    <col min="6401" max="6401" width="9.42578125" style="90" bestFit="1" customWidth="1"/>
    <col min="6402" max="6402" width="17.85546875" style="90" customWidth="1"/>
    <col min="6403" max="6403" width="15.140625" style="90" customWidth="1"/>
    <col min="6404" max="6404" width="30.140625" style="90" customWidth="1"/>
    <col min="6405" max="6405" width="43.140625" style="90" customWidth="1"/>
    <col min="6406" max="6406" width="14" style="90" customWidth="1"/>
    <col min="6407" max="6407" width="15.42578125" style="90" bestFit="1" customWidth="1"/>
    <col min="6408" max="6408" width="11.140625" style="90" customWidth="1"/>
    <col min="6409" max="6409" width="9.140625" style="90"/>
    <col min="6410" max="6410" width="14.7109375" style="90" bestFit="1" customWidth="1"/>
    <col min="6411" max="6656" width="9.140625" style="90"/>
    <col min="6657" max="6657" width="9.42578125" style="90" bestFit="1" customWidth="1"/>
    <col min="6658" max="6658" width="17.85546875" style="90" customWidth="1"/>
    <col min="6659" max="6659" width="15.140625" style="90" customWidth="1"/>
    <col min="6660" max="6660" width="30.140625" style="90" customWidth="1"/>
    <col min="6661" max="6661" width="43.140625" style="90" customWidth="1"/>
    <col min="6662" max="6662" width="14" style="90" customWidth="1"/>
    <col min="6663" max="6663" width="15.42578125" style="90" bestFit="1" customWidth="1"/>
    <col min="6664" max="6664" width="11.140625" style="90" customWidth="1"/>
    <col min="6665" max="6665" width="9.140625" style="90"/>
    <col min="6666" max="6666" width="14.7109375" style="90" bestFit="1" customWidth="1"/>
    <col min="6667" max="6912" width="9.140625" style="90"/>
    <col min="6913" max="6913" width="9.42578125" style="90" bestFit="1" customWidth="1"/>
    <col min="6914" max="6914" width="17.85546875" style="90" customWidth="1"/>
    <col min="6915" max="6915" width="15.140625" style="90" customWidth="1"/>
    <col min="6916" max="6916" width="30.140625" style="90" customWidth="1"/>
    <col min="6917" max="6917" width="43.140625" style="90" customWidth="1"/>
    <col min="6918" max="6918" width="14" style="90" customWidth="1"/>
    <col min="6919" max="6919" width="15.42578125" style="90" bestFit="1" customWidth="1"/>
    <col min="6920" max="6920" width="11.140625" style="90" customWidth="1"/>
    <col min="6921" max="6921" width="9.140625" style="90"/>
    <col min="6922" max="6922" width="14.7109375" style="90" bestFit="1" customWidth="1"/>
    <col min="6923" max="7168" width="9.140625" style="90"/>
    <col min="7169" max="7169" width="9.42578125" style="90" bestFit="1" customWidth="1"/>
    <col min="7170" max="7170" width="17.85546875" style="90" customWidth="1"/>
    <col min="7171" max="7171" width="15.140625" style="90" customWidth="1"/>
    <col min="7172" max="7172" width="30.140625" style="90" customWidth="1"/>
    <col min="7173" max="7173" width="43.140625" style="90" customWidth="1"/>
    <col min="7174" max="7174" width="14" style="90" customWidth="1"/>
    <col min="7175" max="7175" width="15.42578125" style="90" bestFit="1" customWidth="1"/>
    <col min="7176" max="7176" width="11.140625" style="90" customWidth="1"/>
    <col min="7177" max="7177" width="9.140625" style="90"/>
    <col min="7178" max="7178" width="14.7109375" style="90" bestFit="1" customWidth="1"/>
    <col min="7179" max="7424" width="9.140625" style="90"/>
    <col min="7425" max="7425" width="9.42578125" style="90" bestFit="1" customWidth="1"/>
    <col min="7426" max="7426" width="17.85546875" style="90" customWidth="1"/>
    <col min="7427" max="7427" width="15.140625" style="90" customWidth="1"/>
    <col min="7428" max="7428" width="30.140625" style="90" customWidth="1"/>
    <col min="7429" max="7429" width="43.140625" style="90" customWidth="1"/>
    <col min="7430" max="7430" width="14" style="90" customWidth="1"/>
    <col min="7431" max="7431" width="15.42578125" style="90" bestFit="1" customWidth="1"/>
    <col min="7432" max="7432" width="11.140625" style="90" customWidth="1"/>
    <col min="7433" max="7433" width="9.140625" style="90"/>
    <col min="7434" max="7434" width="14.7109375" style="90" bestFit="1" customWidth="1"/>
    <col min="7435" max="7680" width="9.140625" style="90"/>
    <col min="7681" max="7681" width="9.42578125" style="90" bestFit="1" customWidth="1"/>
    <col min="7682" max="7682" width="17.85546875" style="90" customWidth="1"/>
    <col min="7683" max="7683" width="15.140625" style="90" customWidth="1"/>
    <col min="7684" max="7684" width="30.140625" style="90" customWidth="1"/>
    <col min="7685" max="7685" width="43.140625" style="90" customWidth="1"/>
    <col min="7686" max="7686" width="14" style="90" customWidth="1"/>
    <col min="7687" max="7687" width="15.42578125" style="90" bestFit="1" customWidth="1"/>
    <col min="7688" max="7688" width="11.140625" style="90" customWidth="1"/>
    <col min="7689" max="7689" width="9.140625" style="90"/>
    <col min="7690" max="7690" width="14.7109375" style="90" bestFit="1" customWidth="1"/>
    <col min="7691" max="7936" width="9.140625" style="90"/>
    <col min="7937" max="7937" width="9.42578125" style="90" bestFit="1" customWidth="1"/>
    <col min="7938" max="7938" width="17.85546875" style="90" customWidth="1"/>
    <col min="7939" max="7939" width="15.140625" style="90" customWidth="1"/>
    <col min="7940" max="7940" width="30.140625" style="90" customWidth="1"/>
    <col min="7941" max="7941" width="43.140625" style="90" customWidth="1"/>
    <col min="7942" max="7942" width="14" style="90" customWidth="1"/>
    <col min="7943" max="7943" width="15.42578125" style="90" bestFit="1" customWidth="1"/>
    <col min="7944" max="7944" width="11.140625" style="90" customWidth="1"/>
    <col min="7945" max="7945" width="9.140625" style="90"/>
    <col min="7946" max="7946" width="14.7109375" style="90" bestFit="1" customWidth="1"/>
    <col min="7947" max="8192" width="9.140625" style="90"/>
    <col min="8193" max="8193" width="9.42578125" style="90" bestFit="1" customWidth="1"/>
    <col min="8194" max="8194" width="17.85546875" style="90" customWidth="1"/>
    <col min="8195" max="8195" width="15.140625" style="90" customWidth="1"/>
    <col min="8196" max="8196" width="30.140625" style="90" customWidth="1"/>
    <col min="8197" max="8197" width="43.140625" style="90" customWidth="1"/>
    <col min="8198" max="8198" width="14" style="90" customWidth="1"/>
    <col min="8199" max="8199" width="15.42578125" style="90" bestFit="1" customWidth="1"/>
    <col min="8200" max="8200" width="11.140625" style="90" customWidth="1"/>
    <col min="8201" max="8201" width="9.140625" style="90"/>
    <col min="8202" max="8202" width="14.7109375" style="90" bestFit="1" customWidth="1"/>
    <col min="8203" max="8448" width="9.140625" style="90"/>
    <col min="8449" max="8449" width="9.42578125" style="90" bestFit="1" customWidth="1"/>
    <col min="8450" max="8450" width="17.85546875" style="90" customWidth="1"/>
    <col min="8451" max="8451" width="15.140625" style="90" customWidth="1"/>
    <col min="8452" max="8452" width="30.140625" style="90" customWidth="1"/>
    <col min="8453" max="8453" width="43.140625" style="90" customWidth="1"/>
    <col min="8454" max="8454" width="14" style="90" customWidth="1"/>
    <col min="8455" max="8455" width="15.42578125" style="90" bestFit="1" customWidth="1"/>
    <col min="8456" max="8456" width="11.140625" style="90" customWidth="1"/>
    <col min="8457" max="8457" width="9.140625" style="90"/>
    <col min="8458" max="8458" width="14.7109375" style="90" bestFit="1" customWidth="1"/>
    <col min="8459" max="8704" width="9.140625" style="90"/>
    <col min="8705" max="8705" width="9.42578125" style="90" bestFit="1" customWidth="1"/>
    <col min="8706" max="8706" width="17.85546875" style="90" customWidth="1"/>
    <col min="8707" max="8707" width="15.140625" style="90" customWidth="1"/>
    <col min="8708" max="8708" width="30.140625" style="90" customWidth="1"/>
    <col min="8709" max="8709" width="43.140625" style="90" customWidth="1"/>
    <col min="8710" max="8710" width="14" style="90" customWidth="1"/>
    <col min="8711" max="8711" width="15.42578125" style="90" bestFit="1" customWidth="1"/>
    <col min="8712" max="8712" width="11.140625" style="90" customWidth="1"/>
    <col min="8713" max="8713" width="9.140625" style="90"/>
    <col min="8714" max="8714" width="14.7109375" style="90" bestFit="1" customWidth="1"/>
    <col min="8715" max="8960" width="9.140625" style="90"/>
    <col min="8961" max="8961" width="9.42578125" style="90" bestFit="1" customWidth="1"/>
    <col min="8962" max="8962" width="17.85546875" style="90" customWidth="1"/>
    <col min="8963" max="8963" width="15.140625" style="90" customWidth="1"/>
    <col min="8964" max="8964" width="30.140625" style="90" customWidth="1"/>
    <col min="8965" max="8965" width="43.140625" style="90" customWidth="1"/>
    <col min="8966" max="8966" width="14" style="90" customWidth="1"/>
    <col min="8967" max="8967" width="15.42578125" style="90" bestFit="1" customWidth="1"/>
    <col min="8968" max="8968" width="11.140625" style="90" customWidth="1"/>
    <col min="8969" max="8969" width="9.140625" style="90"/>
    <col min="8970" max="8970" width="14.7109375" style="90" bestFit="1" customWidth="1"/>
    <col min="8971" max="9216" width="9.140625" style="90"/>
    <col min="9217" max="9217" width="9.42578125" style="90" bestFit="1" customWidth="1"/>
    <col min="9218" max="9218" width="17.85546875" style="90" customWidth="1"/>
    <col min="9219" max="9219" width="15.140625" style="90" customWidth="1"/>
    <col min="9220" max="9220" width="30.140625" style="90" customWidth="1"/>
    <col min="9221" max="9221" width="43.140625" style="90" customWidth="1"/>
    <col min="9222" max="9222" width="14" style="90" customWidth="1"/>
    <col min="9223" max="9223" width="15.42578125" style="90" bestFit="1" customWidth="1"/>
    <col min="9224" max="9224" width="11.140625" style="90" customWidth="1"/>
    <col min="9225" max="9225" width="9.140625" style="90"/>
    <col min="9226" max="9226" width="14.7109375" style="90" bestFit="1" customWidth="1"/>
    <col min="9227" max="9472" width="9.140625" style="90"/>
    <col min="9473" max="9473" width="9.42578125" style="90" bestFit="1" customWidth="1"/>
    <col min="9474" max="9474" width="17.85546875" style="90" customWidth="1"/>
    <col min="9475" max="9475" width="15.140625" style="90" customWidth="1"/>
    <col min="9476" max="9476" width="30.140625" style="90" customWidth="1"/>
    <col min="9477" max="9477" width="43.140625" style="90" customWidth="1"/>
    <col min="9478" max="9478" width="14" style="90" customWidth="1"/>
    <col min="9479" max="9479" width="15.42578125" style="90" bestFit="1" customWidth="1"/>
    <col min="9480" max="9480" width="11.140625" style="90" customWidth="1"/>
    <col min="9481" max="9481" width="9.140625" style="90"/>
    <col min="9482" max="9482" width="14.7109375" style="90" bestFit="1" customWidth="1"/>
    <col min="9483" max="9728" width="9.140625" style="90"/>
    <col min="9729" max="9729" width="9.42578125" style="90" bestFit="1" customWidth="1"/>
    <col min="9730" max="9730" width="17.85546875" style="90" customWidth="1"/>
    <col min="9731" max="9731" width="15.140625" style="90" customWidth="1"/>
    <col min="9732" max="9732" width="30.140625" style="90" customWidth="1"/>
    <col min="9733" max="9733" width="43.140625" style="90" customWidth="1"/>
    <col min="9734" max="9734" width="14" style="90" customWidth="1"/>
    <col min="9735" max="9735" width="15.42578125" style="90" bestFit="1" customWidth="1"/>
    <col min="9736" max="9736" width="11.140625" style="90" customWidth="1"/>
    <col min="9737" max="9737" width="9.140625" style="90"/>
    <col min="9738" max="9738" width="14.7109375" style="90" bestFit="1" customWidth="1"/>
    <col min="9739" max="9984" width="9.140625" style="90"/>
    <col min="9985" max="9985" width="9.42578125" style="90" bestFit="1" customWidth="1"/>
    <col min="9986" max="9986" width="17.85546875" style="90" customWidth="1"/>
    <col min="9987" max="9987" width="15.140625" style="90" customWidth="1"/>
    <col min="9988" max="9988" width="30.140625" style="90" customWidth="1"/>
    <col min="9989" max="9989" width="43.140625" style="90" customWidth="1"/>
    <col min="9990" max="9990" width="14" style="90" customWidth="1"/>
    <col min="9991" max="9991" width="15.42578125" style="90" bestFit="1" customWidth="1"/>
    <col min="9992" max="9992" width="11.140625" style="90" customWidth="1"/>
    <col min="9993" max="9993" width="9.140625" style="90"/>
    <col min="9994" max="9994" width="14.7109375" style="90" bestFit="1" customWidth="1"/>
    <col min="9995" max="10240" width="9.140625" style="90"/>
    <col min="10241" max="10241" width="9.42578125" style="90" bestFit="1" customWidth="1"/>
    <col min="10242" max="10242" width="17.85546875" style="90" customWidth="1"/>
    <col min="10243" max="10243" width="15.140625" style="90" customWidth="1"/>
    <col min="10244" max="10244" width="30.140625" style="90" customWidth="1"/>
    <col min="10245" max="10245" width="43.140625" style="90" customWidth="1"/>
    <col min="10246" max="10246" width="14" style="90" customWidth="1"/>
    <col min="10247" max="10247" width="15.42578125" style="90" bestFit="1" customWidth="1"/>
    <col min="10248" max="10248" width="11.140625" style="90" customWidth="1"/>
    <col min="10249" max="10249" width="9.140625" style="90"/>
    <col min="10250" max="10250" width="14.7109375" style="90" bestFit="1" customWidth="1"/>
    <col min="10251" max="10496" width="9.140625" style="90"/>
    <col min="10497" max="10497" width="9.42578125" style="90" bestFit="1" customWidth="1"/>
    <col min="10498" max="10498" width="17.85546875" style="90" customWidth="1"/>
    <col min="10499" max="10499" width="15.140625" style="90" customWidth="1"/>
    <col min="10500" max="10500" width="30.140625" style="90" customWidth="1"/>
    <col min="10501" max="10501" width="43.140625" style="90" customWidth="1"/>
    <col min="10502" max="10502" width="14" style="90" customWidth="1"/>
    <col min="10503" max="10503" width="15.42578125" style="90" bestFit="1" customWidth="1"/>
    <col min="10504" max="10504" width="11.140625" style="90" customWidth="1"/>
    <col min="10505" max="10505" width="9.140625" style="90"/>
    <col min="10506" max="10506" width="14.7109375" style="90" bestFit="1" customWidth="1"/>
    <col min="10507" max="10752" width="9.140625" style="90"/>
    <col min="10753" max="10753" width="9.42578125" style="90" bestFit="1" customWidth="1"/>
    <col min="10754" max="10754" width="17.85546875" style="90" customWidth="1"/>
    <col min="10755" max="10755" width="15.140625" style="90" customWidth="1"/>
    <col min="10756" max="10756" width="30.140625" style="90" customWidth="1"/>
    <col min="10757" max="10757" width="43.140625" style="90" customWidth="1"/>
    <col min="10758" max="10758" width="14" style="90" customWidth="1"/>
    <col min="10759" max="10759" width="15.42578125" style="90" bestFit="1" customWidth="1"/>
    <col min="10760" max="10760" width="11.140625" style="90" customWidth="1"/>
    <col min="10761" max="10761" width="9.140625" style="90"/>
    <col min="10762" max="10762" width="14.7109375" style="90" bestFit="1" customWidth="1"/>
    <col min="10763" max="11008" width="9.140625" style="90"/>
    <col min="11009" max="11009" width="9.42578125" style="90" bestFit="1" customWidth="1"/>
    <col min="11010" max="11010" width="17.85546875" style="90" customWidth="1"/>
    <col min="11011" max="11011" width="15.140625" style="90" customWidth="1"/>
    <col min="11012" max="11012" width="30.140625" style="90" customWidth="1"/>
    <col min="11013" max="11013" width="43.140625" style="90" customWidth="1"/>
    <col min="11014" max="11014" width="14" style="90" customWidth="1"/>
    <col min="11015" max="11015" width="15.42578125" style="90" bestFit="1" customWidth="1"/>
    <col min="11016" max="11016" width="11.140625" style="90" customWidth="1"/>
    <col min="11017" max="11017" width="9.140625" style="90"/>
    <col min="11018" max="11018" width="14.7109375" style="90" bestFit="1" customWidth="1"/>
    <col min="11019" max="11264" width="9.140625" style="90"/>
    <col min="11265" max="11265" width="9.42578125" style="90" bestFit="1" customWidth="1"/>
    <col min="11266" max="11266" width="17.85546875" style="90" customWidth="1"/>
    <col min="11267" max="11267" width="15.140625" style="90" customWidth="1"/>
    <col min="11268" max="11268" width="30.140625" style="90" customWidth="1"/>
    <col min="11269" max="11269" width="43.140625" style="90" customWidth="1"/>
    <col min="11270" max="11270" width="14" style="90" customWidth="1"/>
    <col min="11271" max="11271" width="15.42578125" style="90" bestFit="1" customWidth="1"/>
    <col min="11272" max="11272" width="11.140625" style="90" customWidth="1"/>
    <col min="11273" max="11273" width="9.140625" style="90"/>
    <col min="11274" max="11274" width="14.7109375" style="90" bestFit="1" customWidth="1"/>
    <col min="11275" max="11520" width="9.140625" style="90"/>
    <col min="11521" max="11521" width="9.42578125" style="90" bestFit="1" customWidth="1"/>
    <col min="11522" max="11522" width="17.85546875" style="90" customWidth="1"/>
    <col min="11523" max="11523" width="15.140625" style="90" customWidth="1"/>
    <col min="11524" max="11524" width="30.140625" style="90" customWidth="1"/>
    <col min="11525" max="11525" width="43.140625" style="90" customWidth="1"/>
    <col min="11526" max="11526" width="14" style="90" customWidth="1"/>
    <col min="11527" max="11527" width="15.42578125" style="90" bestFit="1" customWidth="1"/>
    <col min="11528" max="11528" width="11.140625" style="90" customWidth="1"/>
    <col min="11529" max="11529" width="9.140625" style="90"/>
    <col min="11530" max="11530" width="14.7109375" style="90" bestFit="1" customWidth="1"/>
    <col min="11531" max="11776" width="9.140625" style="90"/>
    <col min="11777" max="11777" width="9.42578125" style="90" bestFit="1" customWidth="1"/>
    <col min="11778" max="11778" width="17.85546875" style="90" customWidth="1"/>
    <col min="11779" max="11779" width="15.140625" style="90" customWidth="1"/>
    <col min="11780" max="11780" width="30.140625" style="90" customWidth="1"/>
    <col min="11781" max="11781" width="43.140625" style="90" customWidth="1"/>
    <col min="11782" max="11782" width="14" style="90" customWidth="1"/>
    <col min="11783" max="11783" width="15.42578125" style="90" bestFit="1" customWidth="1"/>
    <col min="11784" max="11784" width="11.140625" style="90" customWidth="1"/>
    <col min="11785" max="11785" width="9.140625" style="90"/>
    <col min="11786" max="11786" width="14.7109375" style="90" bestFit="1" customWidth="1"/>
    <col min="11787" max="12032" width="9.140625" style="90"/>
    <col min="12033" max="12033" width="9.42578125" style="90" bestFit="1" customWidth="1"/>
    <col min="12034" max="12034" width="17.85546875" style="90" customWidth="1"/>
    <col min="12035" max="12035" width="15.140625" style="90" customWidth="1"/>
    <col min="12036" max="12036" width="30.140625" style="90" customWidth="1"/>
    <col min="12037" max="12037" width="43.140625" style="90" customWidth="1"/>
    <col min="12038" max="12038" width="14" style="90" customWidth="1"/>
    <col min="12039" max="12039" width="15.42578125" style="90" bestFit="1" customWidth="1"/>
    <col min="12040" max="12040" width="11.140625" style="90" customWidth="1"/>
    <col min="12041" max="12041" width="9.140625" style="90"/>
    <col min="12042" max="12042" width="14.7109375" style="90" bestFit="1" customWidth="1"/>
    <col min="12043" max="12288" width="9.140625" style="90"/>
    <col min="12289" max="12289" width="9.42578125" style="90" bestFit="1" customWidth="1"/>
    <col min="12290" max="12290" width="17.85546875" style="90" customWidth="1"/>
    <col min="12291" max="12291" width="15.140625" style="90" customWidth="1"/>
    <col min="12292" max="12292" width="30.140625" style="90" customWidth="1"/>
    <col min="12293" max="12293" width="43.140625" style="90" customWidth="1"/>
    <col min="12294" max="12294" width="14" style="90" customWidth="1"/>
    <col min="12295" max="12295" width="15.42578125" style="90" bestFit="1" customWidth="1"/>
    <col min="12296" max="12296" width="11.140625" style="90" customWidth="1"/>
    <col min="12297" max="12297" width="9.140625" style="90"/>
    <col min="12298" max="12298" width="14.7109375" style="90" bestFit="1" customWidth="1"/>
    <col min="12299" max="12544" width="9.140625" style="90"/>
    <col min="12545" max="12545" width="9.42578125" style="90" bestFit="1" customWidth="1"/>
    <col min="12546" max="12546" width="17.85546875" style="90" customWidth="1"/>
    <col min="12547" max="12547" width="15.140625" style="90" customWidth="1"/>
    <col min="12548" max="12548" width="30.140625" style="90" customWidth="1"/>
    <col min="12549" max="12549" width="43.140625" style="90" customWidth="1"/>
    <col min="12550" max="12550" width="14" style="90" customWidth="1"/>
    <col min="12551" max="12551" width="15.42578125" style="90" bestFit="1" customWidth="1"/>
    <col min="12552" max="12552" width="11.140625" style="90" customWidth="1"/>
    <col min="12553" max="12553" width="9.140625" style="90"/>
    <col min="12554" max="12554" width="14.7109375" style="90" bestFit="1" customWidth="1"/>
    <col min="12555" max="12800" width="9.140625" style="90"/>
    <col min="12801" max="12801" width="9.42578125" style="90" bestFit="1" customWidth="1"/>
    <col min="12802" max="12802" width="17.85546875" style="90" customWidth="1"/>
    <col min="12803" max="12803" width="15.140625" style="90" customWidth="1"/>
    <col min="12804" max="12804" width="30.140625" style="90" customWidth="1"/>
    <col min="12805" max="12805" width="43.140625" style="90" customWidth="1"/>
    <col min="12806" max="12806" width="14" style="90" customWidth="1"/>
    <col min="12807" max="12807" width="15.42578125" style="90" bestFit="1" customWidth="1"/>
    <col min="12808" max="12808" width="11.140625" style="90" customWidth="1"/>
    <col min="12809" max="12809" width="9.140625" style="90"/>
    <col min="12810" max="12810" width="14.7109375" style="90" bestFit="1" customWidth="1"/>
    <col min="12811" max="13056" width="9.140625" style="90"/>
    <col min="13057" max="13057" width="9.42578125" style="90" bestFit="1" customWidth="1"/>
    <col min="13058" max="13058" width="17.85546875" style="90" customWidth="1"/>
    <col min="13059" max="13059" width="15.140625" style="90" customWidth="1"/>
    <col min="13060" max="13060" width="30.140625" style="90" customWidth="1"/>
    <col min="13061" max="13061" width="43.140625" style="90" customWidth="1"/>
    <col min="13062" max="13062" width="14" style="90" customWidth="1"/>
    <col min="13063" max="13063" width="15.42578125" style="90" bestFit="1" customWidth="1"/>
    <col min="13064" max="13064" width="11.140625" style="90" customWidth="1"/>
    <col min="13065" max="13065" width="9.140625" style="90"/>
    <col min="13066" max="13066" width="14.7109375" style="90" bestFit="1" customWidth="1"/>
    <col min="13067" max="13312" width="9.140625" style="90"/>
    <col min="13313" max="13313" width="9.42578125" style="90" bestFit="1" customWidth="1"/>
    <col min="13314" max="13314" width="17.85546875" style="90" customWidth="1"/>
    <col min="13315" max="13315" width="15.140625" style="90" customWidth="1"/>
    <col min="13316" max="13316" width="30.140625" style="90" customWidth="1"/>
    <col min="13317" max="13317" width="43.140625" style="90" customWidth="1"/>
    <col min="13318" max="13318" width="14" style="90" customWidth="1"/>
    <col min="13319" max="13319" width="15.42578125" style="90" bestFit="1" customWidth="1"/>
    <col min="13320" max="13320" width="11.140625" style="90" customWidth="1"/>
    <col min="13321" max="13321" width="9.140625" style="90"/>
    <col min="13322" max="13322" width="14.7109375" style="90" bestFit="1" customWidth="1"/>
    <col min="13323" max="13568" width="9.140625" style="90"/>
    <col min="13569" max="13569" width="9.42578125" style="90" bestFit="1" customWidth="1"/>
    <col min="13570" max="13570" width="17.85546875" style="90" customWidth="1"/>
    <col min="13571" max="13571" width="15.140625" style="90" customWidth="1"/>
    <col min="13572" max="13572" width="30.140625" style="90" customWidth="1"/>
    <col min="13573" max="13573" width="43.140625" style="90" customWidth="1"/>
    <col min="13574" max="13574" width="14" style="90" customWidth="1"/>
    <col min="13575" max="13575" width="15.42578125" style="90" bestFit="1" customWidth="1"/>
    <col min="13576" max="13576" width="11.140625" style="90" customWidth="1"/>
    <col min="13577" max="13577" width="9.140625" style="90"/>
    <col min="13578" max="13578" width="14.7109375" style="90" bestFit="1" customWidth="1"/>
    <col min="13579" max="13824" width="9.140625" style="90"/>
    <col min="13825" max="13825" width="9.42578125" style="90" bestFit="1" customWidth="1"/>
    <col min="13826" max="13826" width="17.85546875" style="90" customWidth="1"/>
    <col min="13827" max="13827" width="15.140625" style="90" customWidth="1"/>
    <col min="13828" max="13828" width="30.140625" style="90" customWidth="1"/>
    <col min="13829" max="13829" width="43.140625" style="90" customWidth="1"/>
    <col min="13830" max="13830" width="14" style="90" customWidth="1"/>
    <col min="13831" max="13831" width="15.42578125" style="90" bestFit="1" customWidth="1"/>
    <col min="13832" max="13832" width="11.140625" style="90" customWidth="1"/>
    <col min="13833" max="13833" width="9.140625" style="90"/>
    <col min="13834" max="13834" width="14.7109375" style="90" bestFit="1" customWidth="1"/>
    <col min="13835" max="14080" width="9.140625" style="90"/>
    <col min="14081" max="14081" width="9.42578125" style="90" bestFit="1" customWidth="1"/>
    <col min="14082" max="14082" width="17.85546875" style="90" customWidth="1"/>
    <col min="14083" max="14083" width="15.140625" style="90" customWidth="1"/>
    <col min="14084" max="14084" width="30.140625" style="90" customWidth="1"/>
    <col min="14085" max="14085" width="43.140625" style="90" customWidth="1"/>
    <col min="14086" max="14086" width="14" style="90" customWidth="1"/>
    <col min="14087" max="14087" width="15.42578125" style="90" bestFit="1" customWidth="1"/>
    <col min="14088" max="14088" width="11.140625" style="90" customWidth="1"/>
    <col min="14089" max="14089" width="9.140625" style="90"/>
    <col min="14090" max="14090" width="14.7109375" style="90" bestFit="1" customWidth="1"/>
    <col min="14091" max="14336" width="9.140625" style="90"/>
    <col min="14337" max="14337" width="9.42578125" style="90" bestFit="1" customWidth="1"/>
    <col min="14338" max="14338" width="17.85546875" style="90" customWidth="1"/>
    <col min="14339" max="14339" width="15.140625" style="90" customWidth="1"/>
    <col min="14340" max="14340" width="30.140625" style="90" customWidth="1"/>
    <col min="14341" max="14341" width="43.140625" style="90" customWidth="1"/>
    <col min="14342" max="14342" width="14" style="90" customWidth="1"/>
    <col min="14343" max="14343" width="15.42578125" style="90" bestFit="1" customWidth="1"/>
    <col min="14344" max="14344" width="11.140625" style="90" customWidth="1"/>
    <col min="14345" max="14345" width="9.140625" style="90"/>
    <col min="14346" max="14346" width="14.7109375" style="90" bestFit="1" customWidth="1"/>
    <col min="14347" max="14592" width="9.140625" style="90"/>
    <col min="14593" max="14593" width="9.42578125" style="90" bestFit="1" customWidth="1"/>
    <col min="14594" max="14594" width="17.85546875" style="90" customWidth="1"/>
    <col min="14595" max="14595" width="15.140625" style="90" customWidth="1"/>
    <col min="14596" max="14596" width="30.140625" style="90" customWidth="1"/>
    <col min="14597" max="14597" width="43.140625" style="90" customWidth="1"/>
    <col min="14598" max="14598" width="14" style="90" customWidth="1"/>
    <col min="14599" max="14599" width="15.42578125" style="90" bestFit="1" customWidth="1"/>
    <col min="14600" max="14600" width="11.140625" style="90" customWidth="1"/>
    <col min="14601" max="14601" width="9.140625" style="90"/>
    <col min="14602" max="14602" width="14.7109375" style="90" bestFit="1" customWidth="1"/>
    <col min="14603" max="14848" width="9.140625" style="90"/>
    <col min="14849" max="14849" width="9.42578125" style="90" bestFit="1" customWidth="1"/>
    <col min="14850" max="14850" width="17.85546875" style="90" customWidth="1"/>
    <col min="14851" max="14851" width="15.140625" style="90" customWidth="1"/>
    <col min="14852" max="14852" width="30.140625" style="90" customWidth="1"/>
    <col min="14853" max="14853" width="43.140625" style="90" customWidth="1"/>
    <col min="14854" max="14854" width="14" style="90" customWidth="1"/>
    <col min="14855" max="14855" width="15.42578125" style="90" bestFit="1" customWidth="1"/>
    <col min="14856" max="14856" width="11.140625" style="90" customWidth="1"/>
    <col min="14857" max="14857" width="9.140625" style="90"/>
    <col min="14858" max="14858" width="14.7109375" style="90" bestFit="1" customWidth="1"/>
    <col min="14859" max="15104" width="9.140625" style="90"/>
    <col min="15105" max="15105" width="9.42578125" style="90" bestFit="1" customWidth="1"/>
    <col min="15106" max="15106" width="17.85546875" style="90" customWidth="1"/>
    <col min="15107" max="15107" width="15.140625" style="90" customWidth="1"/>
    <col min="15108" max="15108" width="30.140625" style="90" customWidth="1"/>
    <col min="15109" max="15109" width="43.140625" style="90" customWidth="1"/>
    <col min="15110" max="15110" width="14" style="90" customWidth="1"/>
    <col min="15111" max="15111" width="15.42578125" style="90" bestFit="1" customWidth="1"/>
    <col min="15112" max="15112" width="11.140625" style="90" customWidth="1"/>
    <col min="15113" max="15113" width="9.140625" style="90"/>
    <col min="15114" max="15114" width="14.7109375" style="90" bestFit="1" customWidth="1"/>
    <col min="15115" max="15360" width="9.140625" style="90"/>
    <col min="15361" max="15361" width="9.42578125" style="90" bestFit="1" customWidth="1"/>
    <col min="15362" max="15362" width="17.85546875" style="90" customWidth="1"/>
    <col min="15363" max="15363" width="15.140625" style="90" customWidth="1"/>
    <col min="15364" max="15364" width="30.140625" style="90" customWidth="1"/>
    <col min="15365" max="15365" width="43.140625" style="90" customWidth="1"/>
    <col min="15366" max="15366" width="14" style="90" customWidth="1"/>
    <col min="15367" max="15367" width="15.42578125" style="90" bestFit="1" customWidth="1"/>
    <col min="15368" max="15368" width="11.140625" style="90" customWidth="1"/>
    <col min="15369" max="15369" width="9.140625" style="90"/>
    <col min="15370" max="15370" width="14.7109375" style="90" bestFit="1" customWidth="1"/>
    <col min="15371" max="15616" width="9.140625" style="90"/>
    <col min="15617" max="15617" width="9.42578125" style="90" bestFit="1" customWidth="1"/>
    <col min="15618" max="15618" width="17.85546875" style="90" customWidth="1"/>
    <col min="15619" max="15619" width="15.140625" style="90" customWidth="1"/>
    <col min="15620" max="15620" width="30.140625" style="90" customWidth="1"/>
    <col min="15621" max="15621" width="43.140625" style="90" customWidth="1"/>
    <col min="15622" max="15622" width="14" style="90" customWidth="1"/>
    <col min="15623" max="15623" width="15.42578125" style="90" bestFit="1" customWidth="1"/>
    <col min="15624" max="15624" width="11.140625" style="90" customWidth="1"/>
    <col min="15625" max="15625" width="9.140625" style="90"/>
    <col min="15626" max="15626" width="14.7109375" style="90" bestFit="1" customWidth="1"/>
    <col min="15627" max="15872" width="9.140625" style="90"/>
    <col min="15873" max="15873" width="9.42578125" style="90" bestFit="1" customWidth="1"/>
    <col min="15874" max="15874" width="17.85546875" style="90" customWidth="1"/>
    <col min="15875" max="15875" width="15.140625" style="90" customWidth="1"/>
    <col min="15876" max="15876" width="30.140625" style="90" customWidth="1"/>
    <col min="15877" max="15877" width="43.140625" style="90" customWidth="1"/>
    <col min="15878" max="15878" width="14" style="90" customWidth="1"/>
    <col min="15879" max="15879" width="15.42578125" style="90" bestFit="1" customWidth="1"/>
    <col min="15880" max="15880" width="11.140625" style="90" customWidth="1"/>
    <col min="15881" max="15881" width="9.140625" style="90"/>
    <col min="15882" max="15882" width="14.7109375" style="90" bestFit="1" customWidth="1"/>
    <col min="15883" max="16128" width="9.140625" style="90"/>
    <col min="16129" max="16129" width="9.42578125" style="90" bestFit="1" customWidth="1"/>
    <col min="16130" max="16130" width="17.85546875" style="90" customWidth="1"/>
    <col min="16131" max="16131" width="15.140625" style="90" customWidth="1"/>
    <col min="16132" max="16132" width="30.140625" style="90" customWidth="1"/>
    <col min="16133" max="16133" width="43.140625" style="90" customWidth="1"/>
    <col min="16134" max="16134" width="14" style="90" customWidth="1"/>
    <col min="16135" max="16135" width="15.42578125" style="90" bestFit="1" customWidth="1"/>
    <col min="16136" max="16136" width="11.140625" style="90" customWidth="1"/>
    <col min="16137" max="16137" width="9.140625" style="90"/>
    <col min="16138" max="16138" width="14.7109375" style="90" bestFit="1" customWidth="1"/>
    <col min="16139" max="16384" width="9.140625" style="90"/>
  </cols>
  <sheetData>
    <row r="1" spans="1:8" ht="22.5" customHeight="1" x14ac:dyDescent="0.3"/>
    <row r="2" spans="1:8" ht="17.25" customHeight="1" x14ac:dyDescent="0.3">
      <c r="E2" s="91" t="s">
        <v>202</v>
      </c>
      <c r="F2" s="92"/>
      <c r="G2" s="93"/>
      <c r="H2" s="93"/>
    </row>
    <row r="3" spans="1:8" ht="32.25" customHeight="1" x14ac:dyDescent="0.3">
      <c r="E3" s="91" t="s">
        <v>178</v>
      </c>
      <c r="F3" s="92"/>
      <c r="G3" s="93"/>
      <c r="H3" s="93"/>
    </row>
    <row r="4" spans="1:8" ht="18" customHeight="1" x14ac:dyDescent="0.3">
      <c r="E4" s="91" t="s">
        <v>179</v>
      </c>
      <c r="F4" s="92"/>
      <c r="G4" s="93"/>
      <c r="H4" s="93"/>
    </row>
    <row r="5" spans="1:8" x14ac:dyDescent="0.3">
      <c r="E5" s="94" t="s">
        <v>180</v>
      </c>
      <c r="F5" s="95"/>
      <c r="G5" s="96"/>
      <c r="H5" s="96"/>
    </row>
    <row r="6" spans="1:8" x14ac:dyDescent="0.3">
      <c r="E6" s="97"/>
      <c r="F6" s="96"/>
      <c r="G6" s="96"/>
      <c r="H6" s="96"/>
    </row>
    <row r="7" spans="1:8" ht="12.75" customHeight="1" x14ac:dyDescent="0.35">
      <c r="A7" s="98"/>
      <c r="B7" s="98"/>
      <c r="C7" s="98"/>
      <c r="D7" s="98"/>
      <c r="E7" s="98"/>
      <c r="F7" s="98"/>
      <c r="G7" s="98"/>
      <c r="H7" s="98"/>
    </row>
    <row r="8" spans="1:8" ht="57" customHeight="1" x14ac:dyDescent="0.35">
      <c r="A8" s="98"/>
      <c r="B8" s="143" t="s">
        <v>418</v>
      </c>
      <c r="C8" s="143"/>
      <c r="D8" s="143"/>
      <c r="E8" s="143"/>
      <c r="F8" s="143"/>
      <c r="G8" s="143"/>
      <c r="H8" s="98"/>
    </row>
    <row r="9" spans="1:8" ht="16.5" customHeight="1" x14ac:dyDescent="0.3">
      <c r="H9" s="99" t="s">
        <v>192</v>
      </c>
    </row>
    <row r="10" spans="1:8" ht="72.75" customHeight="1" x14ac:dyDescent="0.3">
      <c r="A10" s="149" t="s">
        <v>193</v>
      </c>
      <c r="B10" s="149" t="s">
        <v>194</v>
      </c>
      <c r="C10" s="149"/>
      <c r="D10" s="149" t="s">
        <v>195</v>
      </c>
      <c r="E10" s="149" t="s">
        <v>196</v>
      </c>
      <c r="F10" s="149" t="s">
        <v>197</v>
      </c>
      <c r="G10" s="149" t="s">
        <v>186</v>
      </c>
      <c r="H10" s="149" t="s">
        <v>198</v>
      </c>
    </row>
    <row r="11" spans="1:8" x14ac:dyDescent="0.3">
      <c r="A11" s="149"/>
      <c r="B11" s="100" t="s">
        <v>199</v>
      </c>
      <c r="C11" s="100" t="s">
        <v>200</v>
      </c>
      <c r="D11" s="149"/>
      <c r="E11" s="149"/>
      <c r="F11" s="149"/>
      <c r="G11" s="149"/>
      <c r="H11" s="149"/>
    </row>
    <row r="12" spans="1:8" ht="45.75" customHeight="1" x14ac:dyDescent="0.3">
      <c r="A12" s="144">
        <v>1</v>
      </c>
      <c r="B12" s="146" t="s">
        <v>493</v>
      </c>
      <c r="C12" s="148">
        <v>44956</v>
      </c>
      <c r="D12" s="157" t="s">
        <v>494</v>
      </c>
      <c r="E12" s="146" t="s">
        <v>413</v>
      </c>
      <c r="F12" s="150">
        <v>10000</v>
      </c>
      <c r="G12" s="150">
        <v>10000</v>
      </c>
      <c r="H12" s="160">
        <f>F12-G12</f>
        <v>0</v>
      </c>
    </row>
    <row r="13" spans="1:8" x14ac:dyDescent="0.3">
      <c r="A13" s="145"/>
      <c r="B13" s="146"/>
      <c r="C13" s="148"/>
      <c r="D13" s="158"/>
      <c r="E13" s="146"/>
      <c r="F13" s="151"/>
      <c r="G13" s="151"/>
      <c r="H13" s="161"/>
    </row>
    <row r="14" spans="1:8" x14ac:dyDescent="0.3">
      <c r="A14" s="145"/>
      <c r="B14" s="146"/>
      <c r="C14" s="148"/>
      <c r="D14" s="158"/>
      <c r="E14" s="146"/>
      <c r="F14" s="151"/>
      <c r="G14" s="151"/>
      <c r="H14" s="161"/>
    </row>
    <row r="15" spans="1:8" ht="7.5" customHeight="1" x14ac:dyDescent="0.3">
      <c r="A15" s="147"/>
      <c r="B15" s="146"/>
      <c r="C15" s="148"/>
      <c r="D15" s="159"/>
      <c r="E15" s="146"/>
      <c r="F15" s="152"/>
      <c r="G15" s="152"/>
      <c r="H15" s="162"/>
    </row>
    <row r="16" spans="1:8" ht="45.75" customHeight="1" x14ac:dyDescent="0.3">
      <c r="A16" s="144">
        <v>2</v>
      </c>
      <c r="B16" s="146" t="s">
        <v>495</v>
      </c>
      <c r="C16" s="148">
        <v>44999</v>
      </c>
      <c r="D16" s="101" t="s">
        <v>496</v>
      </c>
      <c r="E16" s="146" t="s">
        <v>413</v>
      </c>
      <c r="F16" s="102">
        <v>10000</v>
      </c>
      <c r="G16" s="102">
        <v>10000</v>
      </c>
      <c r="H16" s="103">
        <f t="shared" ref="H16:H37" si="0">F16-G16</f>
        <v>0</v>
      </c>
    </row>
    <row r="17" spans="1:8" ht="37.5" x14ac:dyDescent="0.3">
      <c r="A17" s="147"/>
      <c r="B17" s="146"/>
      <c r="C17" s="148"/>
      <c r="D17" s="101" t="s">
        <v>497</v>
      </c>
      <c r="E17" s="146"/>
      <c r="F17" s="102">
        <v>10000</v>
      </c>
      <c r="G17" s="102">
        <v>10000</v>
      </c>
      <c r="H17" s="103">
        <f t="shared" si="0"/>
        <v>0</v>
      </c>
    </row>
    <row r="18" spans="1:8" ht="45.75" customHeight="1" x14ac:dyDescent="0.3">
      <c r="A18" s="144">
        <v>3</v>
      </c>
      <c r="B18" s="155" t="s">
        <v>498</v>
      </c>
      <c r="C18" s="153">
        <v>45036</v>
      </c>
      <c r="D18" s="101" t="s">
        <v>499</v>
      </c>
      <c r="E18" s="155" t="s">
        <v>413</v>
      </c>
      <c r="F18" s="102">
        <v>10000</v>
      </c>
      <c r="G18" s="102">
        <v>10000</v>
      </c>
      <c r="H18" s="103">
        <f t="shared" si="0"/>
        <v>0</v>
      </c>
    </row>
    <row r="19" spans="1:8" ht="37.5" x14ac:dyDescent="0.3">
      <c r="A19" s="145"/>
      <c r="B19" s="156"/>
      <c r="C19" s="154"/>
      <c r="D19" s="101" t="s">
        <v>500</v>
      </c>
      <c r="E19" s="156"/>
      <c r="F19" s="102">
        <v>10000</v>
      </c>
      <c r="G19" s="102">
        <v>10000</v>
      </c>
      <c r="H19" s="103">
        <f t="shared" si="0"/>
        <v>0</v>
      </c>
    </row>
    <row r="20" spans="1:8" ht="37.5" x14ac:dyDescent="0.3">
      <c r="A20" s="145"/>
      <c r="B20" s="156"/>
      <c r="C20" s="154"/>
      <c r="D20" s="101" t="s">
        <v>501</v>
      </c>
      <c r="E20" s="156"/>
      <c r="F20" s="102">
        <v>10000</v>
      </c>
      <c r="G20" s="102">
        <v>10000</v>
      </c>
      <c r="H20" s="103">
        <f t="shared" si="0"/>
        <v>0</v>
      </c>
    </row>
    <row r="21" spans="1:8" ht="37.5" x14ac:dyDescent="0.3">
      <c r="A21" s="164"/>
      <c r="B21" s="159"/>
      <c r="C21" s="159"/>
      <c r="D21" s="101" t="s">
        <v>502</v>
      </c>
      <c r="E21" s="159"/>
      <c r="F21" s="102">
        <v>10000</v>
      </c>
      <c r="G21" s="102">
        <v>10000</v>
      </c>
      <c r="H21" s="103">
        <f t="shared" ref="H21" si="1">F21-G21</f>
        <v>0</v>
      </c>
    </row>
    <row r="22" spans="1:8" ht="75" x14ac:dyDescent="0.3">
      <c r="A22" s="104">
        <v>4</v>
      </c>
      <c r="B22" s="105" t="s">
        <v>503</v>
      </c>
      <c r="C22" s="106">
        <v>45050</v>
      </c>
      <c r="D22" s="101" t="s">
        <v>504</v>
      </c>
      <c r="E22" s="105" t="s">
        <v>413</v>
      </c>
      <c r="F22" s="102">
        <v>10000</v>
      </c>
      <c r="G22" s="102">
        <v>10000</v>
      </c>
      <c r="H22" s="103">
        <f t="shared" ref="H22" si="2">F22-G22</f>
        <v>0</v>
      </c>
    </row>
    <row r="23" spans="1:8" ht="45.75" customHeight="1" x14ac:dyDescent="0.3">
      <c r="A23" s="144">
        <v>5</v>
      </c>
      <c r="B23" s="146" t="s">
        <v>505</v>
      </c>
      <c r="C23" s="148">
        <v>45069</v>
      </c>
      <c r="D23" s="101" t="s">
        <v>506</v>
      </c>
      <c r="E23" s="146" t="s">
        <v>413</v>
      </c>
      <c r="F23" s="102">
        <v>10000</v>
      </c>
      <c r="G23" s="102">
        <v>10000</v>
      </c>
      <c r="H23" s="103">
        <f t="shared" si="0"/>
        <v>0</v>
      </c>
    </row>
    <row r="24" spans="1:8" ht="37.5" x14ac:dyDescent="0.3">
      <c r="A24" s="145"/>
      <c r="B24" s="146"/>
      <c r="C24" s="148"/>
      <c r="D24" s="101" t="s">
        <v>507</v>
      </c>
      <c r="E24" s="146"/>
      <c r="F24" s="102">
        <v>10000</v>
      </c>
      <c r="G24" s="102">
        <v>10000</v>
      </c>
      <c r="H24" s="103">
        <f t="shared" si="0"/>
        <v>0</v>
      </c>
    </row>
    <row r="25" spans="1:8" ht="37.5" x14ac:dyDescent="0.3">
      <c r="A25" s="145"/>
      <c r="B25" s="146"/>
      <c r="C25" s="148"/>
      <c r="D25" s="101" t="s">
        <v>508</v>
      </c>
      <c r="E25" s="146"/>
      <c r="F25" s="102">
        <v>10000</v>
      </c>
      <c r="G25" s="102">
        <v>10000</v>
      </c>
      <c r="H25" s="103">
        <f t="shared" si="0"/>
        <v>0</v>
      </c>
    </row>
    <row r="26" spans="1:8" ht="38.25" customHeight="1" x14ac:dyDescent="0.3">
      <c r="A26" s="144">
        <v>6</v>
      </c>
      <c r="B26" s="146" t="s">
        <v>509</v>
      </c>
      <c r="C26" s="148">
        <v>45091</v>
      </c>
      <c r="D26" s="101" t="s">
        <v>510</v>
      </c>
      <c r="E26" s="146" t="s">
        <v>413</v>
      </c>
      <c r="F26" s="102">
        <v>10000</v>
      </c>
      <c r="G26" s="102">
        <v>10000</v>
      </c>
      <c r="H26" s="103">
        <f t="shared" si="0"/>
        <v>0</v>
      </c>
    </row>
    <row r="27" spans="1:8" ht="37.5" x14ac:dyDescent="0.3">
      <c r="A27" s="145"/>
      <c r="B27" s="146"/>
      <c r="C27" s="148"/>
      <c r="D27" s="101" t="s">
        <v>511</v>
      </c>
      <c r="E27" s="146"/>
      <c r="F27" s="102">
        <v>10000</v>
      </c>
      <c r="G27" s="102">
        <v>10000</v>
      </c>
      <c r="H27" s="103">
        <f t="shared" si="0"/>
        <v>0</v>
      </c>
    </row>
    <row r="28" spans="1:8" ht="45.75" customHeight="1" x14ac:dyDescent="0.3">
      <c r="A28" s="144">
        <v>7</v>
      </c>
      <c r="B28" s="155" t="s">
        <v>512</v>
      </c>
      <c r="C28" s="153">
        <v>45126</v>
      </c>
      <c r="D28" s="101" t="s">
        <v>513</v>
      </c>
      <c r="E28" s="155" t="s">
        <v>413</v>
      </c>
      <c r="F28" s="102">
        <v>10000</v>
      </c>
      <c r="G28" s="102">
        <v>10000</v>
      </c>
      <c r="H28" s="103">
        <f t="shared" si="0"/>
        <v>0</v>
      </c>
    </row>
    <row r="29" spans="1:8" ht="37.5" x14ac:dyDescent="0.3">
      <c r="A29" s="145"/>
      <c r="B29" s="156"/>
      <c r="C29" s="154"/>
      <c r="D29" s="101" t="s">
        <v>514</v>
      </c>
      <c r="E29" s="156"/>
      <c r="F29" s="102">
        <v>10000</v>
      </c>
      <c r="G29" s="102">
        <v>10000</v>
      </c>
      <c r="H29" s="103">
        <f t="shared" si="0"/>
        <v>0</v>
      </c>
    </row>
    <row r="30" spans="1:8" ht="37.5" x14ac:dyDescent="0.3">
      <c r="A30" s="145"/>
      <c r="B30" s="156"/>
      <c r="C30" s="154"/>
      <c r="D30" s="101" t="s">
        <v>515</v>
      </c>
      <c r="E30" s="156"/>
      <c r="F30" s="102">
        <v>10000</v>
      </c>
      <c r="G30" s="102">
        <v>10000</v>
      </c>
      <c r="H30" s="103">
        <f t="shared" si="0"/>
        <v>0</v>
      </c>
    </row>
    <row r="31" spans="1:8" ht="80.25" customHeight="1" x14ac:dyDescent="0.3">
      <c r="A31" s="107">
        <v>8</v>
      </c>
      <c r="B31" s="108" t="s">
        <v>516</v>
      </c>
      <c r="C31" s="109">
        <v>45154</v>
      </c>
      <c r="D31" s="101" t="s">
        <v>517</v>
      </c>
      <c r="E31" s="108" t="s">
        <v>413</v>
      </c>
      <c r="F31" s="102">
        <v>10000</v>
      </c>
      <c r="G31" s="102">
        <v>10000</v>
      </c>
      <c r="H31" s="103">
        <f t="shared" si="0"/>
        <v>0</v>
      </c>
    </row>
    <row r="32" spans="1:8" ht="42" customHeight="1" x14ac:dyDescent="0.3">
      <c r="A32" s="144">
        <v>9</v>
      </c>
      <c r="B32" s="146" t="s">
        <v>518</v>
      </c>
      <c r="C32" s="148">
        <v>45197</v>
      </c>
      <c r="D32" s="101" t="s">
        <v>519</v>
      </c>
      <c r="E32" s="146" t="s">
        <v>413</v>
      </c>
      <c r="F32" s="102">
        <v>10000</v>
      </c>
      <c r="G32" s="102">
        <v>10000</v>
      </c>
      <c r="H32" s="103">
        <f t="shared" si="0"/>
        <v>0</v>
      </c>
    </row>
    <row r="33" spans="1:8" ht="37.5" customHeight="1" x14ac:dyDescent="0.3">
      <c r="A33" s="147"/>
      <c r="B33" s="146"/>
      <c r="C33" s="148"/>
      <c r="D33" s="101" t="s">
        <v>520</v>
      </c>
      <c r="E33" s="146"/>
      <c r="F33" s="102">
        <v>10000</v>
      </c>
      <c r="G33" s="102">
        <v>10000</v>
      </c>
      <c r="H33" s="103">
        <f t="shared" si="0"/>
        <v>0</v>
      </c>
    </row>
    <row r="34" spans="1:8" ht="86.25" customHeight="1" x14ac:dyDescent="0.3">
      <c r="A34" s="107">
        <v>10</v>
      </c>
      <c r="B34" s="108" t="s">
        <v>521</v>
      </c>
      <c r="C34" s="109">
        <v>45251</v>
      </c>
      <c r="D34" s="101" t="s">
        <v>522</v>
      </c>
      <c r="E34" s="108" t="s">
        <v>413</v>
      </c>
      <c r="F34" s="102">
        <v>10000</v>
      </c>
      <c r="G34" s="102">
        <v>10000</v>
      </c>
      <c r="H34" s="103">
        <f t="shared" si="0"/>
        <v>0</v>
      </c>
    </row>
    <row r="35" spans="1:8" ht="37.5" x14ac:dyDescent="0.3">
      <c r="A35" s="144">
        <v>11</v>
      </c>
      <c r="B35" s="146" t="s">
        <v>523</v>
      </c>
      <c r="C35" s="148">
        <v>45275</v>
      </c>
      <c r="D35" s="101" t="s">
        <v>524</v>
      </c>
      <c r="E35" s="146" t="s">
        <v>413</v>
      </c>
      <c r="F35" s="102">
        <v>10000</v>
      </c>
      <c r="G35" s="102">
        <v>10000</v>
      </c>
      <c r="H35" s="103">
        <f t="shared" si="0"/>
        <v>0</v>
      </c>
    </row>
    <row r="36" spans="1:8" ht="37.5" x14ac:dyDescent="0.3">
      <c r="A36" s="145"/>
      <c r="B36" s="146"/>
      <c r="C36" s="148"/>
      <c r="D36" s="101" t="s">
        <v>525</v>
      </c>
      <c r="E36" s="146"/>
      <c r="F36" s="102">
        <v>10000</v>
      </c>
      <c r="G36" s="102">
        <v>10000</v>
      </c>
      <c r="H36" s="103">
        <f t="shared" si="0"/>
        <v>0</v>
      </c>
    </row>
    <row r="37" spans="1:8" x14ac:dyDescent="0.3">
      <c r="A37" s="163" t="s">
        <v>185</v>
      </c>
      <c r="B37" s="163"/>
      <c r="C37" s="163"/>
      <c r="D37" s="163"/>
      <c r="E37" s="163"/>
      <c r="F37" s="102">
        <f>SUM(F12:F36)</f>
        <v>220000</v>
      </c>
      <c r="G37" s="102">
        <f>SUM(G12:G36)</f>
        <v>220000</v>
      </c>
      <c r="H37" s="110">
        <f t="shared" si="0"/>
        <v>0</v>
      </c>
    </row>
  </sheetData>
  <autoFilter ref="A11:P24"/>
  <mergeCells count="45">
    <mergeCell ref="H12:H15"/>
    <mergeCell ref="A37:E37"/>
    <mergeCell ref="E16:E17"/>
    <mergeCell ref="C18:C21"/>
    <mergeCell ref="B18:B21"/>
    <mergeCell ref="A18:A21"/>
    <mergeCell ref="E18:E21"/>
    <mergeCell ref="B32:B33"/>
    <mergeCell ref="C26:C27"/>
    <mergeCell ref="E26:E27"/>
    <mergeCell ref="E32:E33"/>
    <mergeCell ref="C35:C36"/>
    <mergeCell ref="E35:E36"/>
    <mergeCell ref="A35:A36"/>
    <mergeCell ref="B35:B36"/>
    <mergeCell ref="A32:A33"/>
    <mergeCell ref="G10:G11"/>
    <mergeCell ref="H10:H11"/>
    <mergeCell ref="D10:D11"/>
    <mergeCell ref="E10:E11"/>
    <mergeCell ref="F10:F11"/>
    <mergeCell ref="C32:C33"/>
    <mergeCell ref="B12:B15"/>
    <mergeCell ref="C28:C30"/>
    <mergeCell ref="E28:E30"/>
    <mergeCell ref="C23:C25"/>
    <mergeCell ref="E23:E25"/>
    <mergeCell ref="B28:B30"/>
    <mergeCell ref="D12:D15"/>
    <mergeCell ref="B8:G8"/>
    <mergeCell ref="A28:A30"/>
    <mergeCell ref="B23:B25"/>
    <mergeCell ref="B26:B27"/>
    <mergeCell ref="B16:B17"/>
    <mergeCell ref="A12:A15"/>
    <mergeCell ref="A16:A17"/>
    <mergeCell ref="A23:A25"/>
    <mergeCell ref="A26:A27"/>
    <mergeCell ref="C12:C15"/>
    <mergeCell ref="E12:E15"/>
    <mergeCell ref="C16:C17"/>
    <mergeCell ref="A10:A11"/>
    <mergeCell ref="B10:C10"/>
    <mergeCell ref="F12:F15"/>
    <mergeCell ref="G12:G15"/>
  </mergeCells>
  <printOptions horizontalCentered="1"/>
  <pageMargins left="0.59055118110236227" right="0.39370078740157483" top="0.59055118110236227" bottom="0.39370078740157483" header="0" footer="0"/>
  <pageSetup paperSize="9" scale="58" fitToHeight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1"/>
  <sheetViews>
    <sheetView topLeftCell="A16" zoomScaleSheetLayoutView="75" workbookViewId="0">
      <selection activeCell="D17" sqref="D17:D40"/>
    </sheetView>
  </sheetViews>
  <sheetFormatPr defaultRowHeight="18.75" x14ac:dyDescent="0.3"/>
  <cols>
    <col min="1" max="1" width="7.42578125" style="13" customWidth="1"/>
    <col min="2" max="2" width="24.28515625" style="13" customWidth="1"/>
    <col min="3" max="3" width="19.85546875" style="13" customWidth="1"/>
    <col min="4" max="4" width="17.85546875" style="13" bestFit="1" customWidth="1"/>
    <col min="5" max="5" width="21" style="13" customWidth="1"/>
    <col min="6" max="256" width="9.140625" style="13"/>
    <col min="257" max="257" width="7.42578125" style="13" customWidth="1"/>
    <col min="258" max="258" width="24.28515625" style="13" customWidth="1"/>
    <col min="259" max="259" width="19.85546875" style="13" customWidth="1"/>
    <col min="260" max="260" width="17.85546875" style="13" bestFit="1" customWidth="1"/>
    <col min="261" max="261" width="21" style="13" customWidth="1"/>
    <col min="262" max="512" width="9.140625" style="13"/>
    <col min="513" max="513" width="7.42578125" style="13" customWidth="1"/>
    <col min="514" max="514" width="24.28515625" style="13" customWidth="1"/>
    <col min="515" max="515" width="19.85546875" style="13" customWidth="1"/>
    <col min="516" max="516" width="17.85546875" style="13" bestFit="1" customWidth="1"/>
    <col min="517" max="517" width="21" style="13" customWidth="1"/>
    <col min="518" max="768" width="9.140625" style="13"/>
    <col min="769" max="769" width="7.42578125" style="13" customWidth="1"/>
    <col min="770" max="770" width="24.28515625" style="13" customWidth="1"/>
    <col min="771" max="771" width="19.85546875" style="13" customWidth="1"/>
    <col min="772" max="772" width="17.85546875" style="13" bestFit="1" customWidth="1"/>
    <col min="773" max="773" width="21" style="13" customWidth="1"/>
    <col min="774" max="1024" width="9.140625" style="13"/>
    <col min="1025" max="1025" width="7.42578125" style="13" customWidth="1"/>
    <col min="1026" max="1026" width="24.28515625" style="13" customWidth="1"/>
    <col min="1027" max="1027" width="19.85546875" style="13" customWidth="1"/>
    <col min="1028" max="1028" width="17.85546875" style="13" bestFit="1" customWidth="1"/>
    <col min="1029" max="1029" width="21" style="13" customWidth="1"/>
    <col min="1030" max="1280" width="9.140625" style="13"/>
    <col min="1281" max="1281" width="7.42578125" style="13" customWidth="1"/>
    <col min="1282" max="1282" width="24.28515625" style="13" customWidth="1"/>
    <col min="1283" max="1283" width="19.85546875" style="13" customWidth="1"/>
    <col min="1284" max="1284" width="17.85546875" style="13" bestFit="1" customWidth="1"/>
    <col min="1285" max="1285" width="21" style="13" customWidth="1"/>
    <col min="1286" max="1536" width="9.140625" style="13"/>
    <col min="1537" max="1537" width="7.42578125" style="13" customWidth="1"/>
    <col min="1538" max="1538" width="24.28515625" style="13" customWidth="1"/>
    <col min="1539" max="1539" width="19.85546875" style="13" customWidth="1"/>
    <col min="1540" max="1540" width="17.85546875" style="13" bestFit="1" customWidth="1"/>
    <col min="1541" max="1541" width="21" style="13" customWidth="1"/>
    <col min="1542" max="1792" width="9.140625" style="13"/>
    <col min="1793" max="1793" width="7.42578125" style="13" customWidth="1"/>
    <col min="1794" max="1794" width="24.28515625" style="13" customWidth="1"/>
    <col min="1795" max="1795" width="19.85546875" style="13" customWidth="1"/>
    <col min="1796" max="1796" width="17.85546875" style="13" bestFit="1" customWidth="1"/>
    <col min="1797" max="1797" width="21" style="13" customWidth="1"/>
    <col min="1798" max="2048" width="9.140625" style="13"/>
    <col min="2049" max="2049" width="7.42578125" style="13" customWidth="1"/>
    <col min="2050" max="2050" width="24.28515625" style="13" customWidth="1"/>
    <col min="2051" max="2051" width="19.85546875" style="13" customWidth="1"/>
    <col min="2052" max="2052" width="17.85546875" style="13" bestFit="1" customWidth="1"/>
    <col min="2053" max="2053" width="21" style="13" customWidth="1"/>
    <col min="2054" max="2304" width="9.140625" style="13"/>
    <col min="2305" max="2305" width="7.42578125" style="13" customWidth="1"/>
    <col min="2306" max="2306" width="24.28515625" style="13" customWidth="1"/>
    <col min="2307" max="2307" width="19.85546875" style="13" customWidth="1"/>
    <col min="2308" max="2308" width="17.85546875" style="13" bestFit="1" customWidth="1"/>
    <col min="2309" max="2309" width="21" style="13" customWidth="1"/>
    <col min="2310" max="2560" width="9.140625" style="13"/>
    <col min="2561" max="2561" width="7.42578125" style="13" customWidth="1"/>
    <col min="2562" max="2562" width="24.28515625" style="13" customWidth="1"/>
    <col min="2563" max="2563" width="19.85546875" style="13" customWidth="1"/>
    <col min="2564" max="2564" width="17.85546875" style="13" bestFit="1" customWidth="1"/>
    <col min="2565" max="2565" width="21" style="13" customWidth="1"/>
    <col min="2566" max="2816" width="9.140625" style="13"/>
    <col min="2817" max="2817" width="7.42578125" style="13" customWidth="1"/>
    <col min="2818" max="2818" width="24.28515625" style="13" customWidth="1"/>
    <col min="2819" max="2819" width="19.85546875" style="13" customWidth="1"/>
    <col min="2820" max="2820" width="17.85546875" style="13" bestFit="1" customWidth="1"/>
    <col min="2821" max="2821" width="21" style="13" customWidth="1"/>
    <col min="2822" max="3072" width="9.140625" style="13"/>
    <col min="3073" max="3073" width="7.42578125" style="13" customWidth="1"/>
    <col min="3074" max="3074" width="24.28515625" style="13" customWidth="1"/>
    <col min="3075" max="3075" width="19.85546875" style="13" customWidth="1"/>
    <col min="3076" max="3076" width="17.85546875" style="13" bestFit="1" customWidth="1"/>
    <col min="3077" max="3077" width="21" style="13" customWidth="1"/>
    <col min="3078" max="3328" width="9.140625" style="13"/>
    <col min="3329" max="3329" width="7.42578125" style="13" customWidth="1"/>
    <col min="3330" max="3330" width="24.28515625" style="13" customWidth="1"/>
    <col min="3331" max="3331" width="19.85546875" style="13" customWidth="1"/>
    <col min="3332" max="3332" width="17.85546875" style="13" bestFit="1" customWidth="1"/>
    <col min="3333" max="3333" width="21" style="13" customWidth="1"/>
    <col min="3334" max="3584" width="9.140625" style="13"/>
    <col min="3585" max="3585" width="7.42578125" style="13" customWidth="1"/>
    <col min="3586" max="3586" width="24.28515625" style="13" customWidth="1"/>
    <col min="3587" max="3587" width="19.85546875" style="13" customWidth="1"/>
    <col min="3588" max="3588" width="17.85546875" style="13" bestFit="1" customWidth="1"/>
    <col min="3589" max="3589" width="21" style="13" customWidth="1"/>
    <col min="3590" max="3840" width="9.140625" style="13"/>
    <col min="3841" max="3841" width="7.42578125" style="13" customWidth="1"/>
    <col min="3842" max="3842" width="24.28515625" style="13" customWidth="1"/>
    <col min="3843" max="3843" width="19.85546875" style="13" customWidth="1"/>
    <col min="3844" max="3844" width="17.85546875" style="13" bestFit="1" customWidth="1"/>
    <col min="3845" max="3845" width="21" style="13" customWidth="1"/>
    <col min="3846" max="4096" width="9.140625" style="13"/>
    <col min="4097" max="4097" width="7.42578125" style="13" customWidth="1"/>
    <col min="4098" max="4098" width="24.28515625" style="13" customWidth="1"/>
    <col min="4099" max="4099" width="19.85546875" style="13" customWidth="1"/>
    <col min="4100" max="4100" width="17.85546875" style="13" bestFit="1" customWidth="1"/>
    <col min="4101" max="4101" width="21" style="13" customWidth="1"/>
    <col min="4102" max="4352" width="9.140625" style="13"/>
    <col min="4353" max="4353" width="7.42578125" style="13" customWidth="1"/>
    <col min="4354" max="4354" width="24.28515625" style="13" customWidth="1"/>
    <col min="4355" max="4355" width="19.85546875" style="13" customWidth="1"/>
    <col min="4356" max="4356" width="17.85546875" style="13" bestFit="1" customWidth="1"/>
    <col min="4357" max="4357" width="21" style="13" customWidth="1"/>
    <col min="4358" max="4608" width="9.140625" style="13"/>
    <col min="4609" max="4609" width="7.42578125" style="13" customWidth="1"/>
    <col min="4610" max="4610" width="24.28515625" style="13" customWidth="1"/>
    <col min="4611" max="4611" width="19.85546875" style="13" customWidth="1"/>
    <col min="4612" max="4612" width="17.85546875" style="13" bestFit="1" customWidth="1"/>
    <col min="4613" max="4613" width="21" style="13" customWidth="1"/>
    <col min="4614" max="4864" width="9.140625" style="13"/>
    <col min="4865" max="4865" width="7.42578125" style="13" customWidth="1"/>
    <col min="4866" max="4866" width="24.28515625" style="13" customWidth="1"/>
    <col min="4867" max="4867" width="19.85546875" style="13" customWidth="1"/>
    <col min="4868" max="4868" width="17.85546875" style="13" bestFit="1" customWidth="1"/>
    <col min="4869" max="4869" width="21" style="13" customWidth="1"/>
    <col min="4870" max="5120" width="9.140625" style="13"/>
    <col min="5121" max="5121" width="7.42578125" style="13" customWidth="1"/>
    <col min="5122" max="5122" width="24.28515625" style="13" customWidth="1"/>
    <col min="5123" max="5123" width="19.85546875" style="13" customWidth="1"/>
    <col min="5124" max="5124" width="17.85546875" style="13" bestFit="1" customWidth="1"/>
    <col min="5125" max="5125" width="21" style="13" customWidth="1"/>
    <col min="5126" max="5376" width="9.140625" style="13"/>
    <col min="5377" max="5377" width="7.42578125" style="13" customWidth="1"/>
    <col min="5378" max="5378" width="24.28515625" style="13" customWidth="1"/>
    <col min="5379" max="5379" width="19.85546875" style="13" customWidth="1"/>
    <col min="5380" max="5380" width="17.85546875" style="13" bestFit="1" customWidth="1"/>
    <col min="5381" max="5381" width="21" style="13" customWidth="1"/>
    <col min="5382" max="5632" width="9.140625" style="13"/>
    <col min="5633" max="5633" width="7.42578125" style="13" customWidth="1"/>
    <col min="5634" max="5634" width="24.28515625" style="13" customWidth="1"/>
    <col min="5635" max="5635" width="19.85546875" style="13" customWidth="1"/>
    <col min="5636" max="5636" width="17.85546875" style="13" bestFit="1" customWidth="1"/>
    <col min="5637" max="5637" width="21" style="13" customWidth="1"/>
    <col min="5638" max="5888" width="9.140625" style="13"/>
    <col min="5889" max="5889" width="7.42578125" style="13" customWidth="1"/>
    <col min="5890" max="5890" width="24.28515625" style="13" customWidth="1"/>
    <col min="5891" max="5891" width="19.85546875" style="13" customWidth="1"/>
    <col min="5892" max="5892" width="17.85546875" style="13" bestFit="1" customWidth="1"/>
    <col min="5893" max="5893" width="21" style="13" customWidth="1"/>
    <col min="5894" max="6144" width="9.140625" style="13"/>
    <col min="6145" max="6145" width="7.42578125" style="13" customWidth="1"/>
    <col min="6146" max="6146" width="24.28515625" style="13" customWidth="1"/>
    <col min="6147" max="6147" width="19.85546875" style="13" customWidth="1"/>
    <col min="6148" max="6148" width="17.85546875" style="13" bestFit="1" customWidth="1"/>
    <col min="6149" max="6149" width="21" style="13" customWidth="1"/>
    <col min="6150" max="6400" width="9.140625" style="13"/>
    <col min="6401" max="6401" width="7.42578125" style="13" customWidth="1"/>
    <col min="6402" max="6402" width="24.28515625" style="13" customWidth="1"/>
    <col min="6403" max="6403" width="19.85546875" style="13" customWidth="1"/>
    <col min="6404" max="6404" width="17.85546875" style="13" bestFit="1" customWidth="1"/>
    <col min="6405" max="6405" width="21" style="13" customWidth="1"/>
    <col min="6406" max="6656" width="9.140625" style="13"/>
    <col min="6657" max="6657" width="7.42578125" style="13" customWidth="1"/>
    <col min="6658" max="6658" width="24.28515625" style="13" customWidth="1"/>
    <col min="6659" max="6659" width="19.85546875" style="13" customWidth="1"/>
    <col min="6660" max="6660" width="17.85546875" style="13" bestFit="1" customWidth="1"/>
    <col min="6661" max="6661" width="21" style="13" customWidth="1"/>
    <col min="6662" max="6912" width="9.140625" style="13"/>
    <col min="6913" max="6913" width="7.42578125" style="13" customWidth="1"/>
    <col min="6914" max="6914" width="24.28515625" style="13" customWidth="1"/>
    <col min="6915" max="6915" width="19.85546875" style="13" customWidth="1"/>
    <col min="6916" max="6916" width="17.85546875" style="13" bestFit="1" customWidth="1"/>
    <col min="6917" max="6917" width="21" style="13" customWidth="1"/>
    <col min="6918" max="7168" width="9.140625" style="13"/>
    <col min="7169" max="7169" width="7.42578125" style="13" customWidth="1"/>
    <col min="7170" max="7170" width="24.28515625" style="13" customWidth="1"/>
    <col min="7171" max="7171" width="19.85546875" style="13" customWidth="1"/>
    <col min="7172" max="7172" width="17.85546875" style="13" bestFit="1" customWidth="1"/>
    <col min="7173" max="7173" width="21" style="13" customWidth="1"/>
    <col min="7174" max="7424" width="9.140625" style="13"/>
    <col min="7425" max="7425" width="7.42578125" style="13" customWidth="1"/>
    <col min="7426" max="7426" width="24.28515625" style="13" customWidth="1"/>
    <col min="7427" max="7427" width="19.85546875" style="13" customWidth="1"/>
    <col min="7428" max="7428" width="17.85546875" style="13" bestFit="1" customWidth="1"/>
    <col min="7429" max="7429" width="21" style="13" customWidth="1"/>
    <col min="7430" max="7680" width="9.140625" style="13"/>
    <col min="7681" max="7681" width="7.42578125" style="13" customWidth="1"/>
    <col min="7682" max="7682" width="24.28515625" style="13" customWidth="1"/>
    <col min="7683" max="7683" width="19.85546875" style="13" customWidth="1"/>
    <col min="7684" max="7684" width="17.85546875" style="13" bestFit="1" customWidth="1"/>
    <col min="7685" max="7685" width="21" style="13" customWidth="1"/>
    <col min="7686" max="7936" width="9.140625" style="13"/>
    <col min="7937" max="7937" width="7.42578125" style="13" customWidth="1"/>
    <col min="7938" max="7938" width="24.28515625" style="13" customWidth="1"/>
    <col min="7939" max="7939" width="19.85546875" style="13" customWidth="1"/>
    <col min="7940" max="7940" width="17.85546875" style="13" bestFit="1" customWidth="1"/>
    <col min="7941" max="7941" width="21" style="13" customWidth="1"/>
    <col min="7942" max="8192" width="9.140625" style="13"/>
    <col min="8193" max="8193" width="7.42578125" style="13" customWidth="1"/>
    <col min="8194" max="8194" width="24.28515625" style="13" customWidth="1"/>
    <col min="8195" max="8195" width="19.85546875" style="13" customWidth="1"/>
    <col min="8196" max="8196" width="17.85546875" style="13" bestFit="1" customWidth="1"/>
    <col min="8197" max="8197" width="21" style="13" customWidth="1"/>
    <col min="8198" max="8448" width="9.140625" style="13"/>
    <col min="8449" max="8449" width="7.42578125" style="13" customWidth="1"/>
    <col min="8450" max="8450" width="24.28515625" style="13" customWidth="1"/>
    <col min="8451" max="8451" width="19.85546875" style="13" customWidth="1"/>
    <col min="8452" max="8452" width="17.85546875" style="13" bestFit="1" customWidth="1"/>
    <col min="8453" max="8453" width="21" style="13" customWidth="1"/>
    <col min="8454" max="8704" width="9.140625" style="13"/>
    <col min="8705" max="8705" width="7.42578125" style="13" customWidth="1"/>
    <col min="8706" max="8706" width="24.28515625" style="13" customWidth="1"/>
    <col min="8707" max="8707" width="19.85546875" style="13" customWidth="1"/>
    <col min="8708" max="8708" width="17.85546875" style="13" bestFit="1" customWidth="1"/>
    <col min="8709" max="8709" width="21" style="13" customWidth="1"/>
    <col min="8710" max="8960" width="9.140625" style="13"/>
    <col min="8961" max="8961" width="7.42578125" style="13" customWidth="1"/>
    <col min="8962" max="8962" width="24.28515625" style="13" customWidth="1"/>
    <col min="8963" max="8963" width="19.85546875" style="13" customWidth="1"/>
    <col min="8964" max="8964" width="17.85546875" style="13" bestFit="1" customWidth="1"/>
    <col min="8965" max="8965" width="21" style="13" customWidth="1"/>
    <col min="8966" max="9216" width="9.140625" style="13"/>
    <col min="9217" max="9217" width="7.42578125" style="13" customWidth="1"/>
    <col min="9218" max="9218" width="24.28515625" style="13" customWidth="1"/>
    <col min="9219" max="9219" width="19.85546875" style="13" customWidth="1"/>
    <col min="9220" max="9220" width="17.85546875" style="13" bestFit="1" customWidth="1"/>
    <col min="9221" max="9221" width="21" style="13" customWidth="1"/>
    <col min="9222" max="9472" width="9.140625" style="13"/>
    <col min="9473" max="9473" width="7.42578125" style="13" customWidth="1"/>
    <col min="9474" max="9474" width="24.28515625" style="13" customWidth="1"/>
    <col min="9475" max="9475" width="19.85546875" style="13" customWidth="1"/>
    <col min="9476" max="9476" width="17.85546875" style="13" bestFit="1" customWidth="1"/>
    <col min="9477" max="9477" width="21" style="13" customWidth="1"/>
    <col min="9478" max="9728" width="9.140625" style="13"/>
    <col min="9729" max="9729" width="7.42578125" style="13" customWidth="1"/>
    <col min="9730" max="9730" width="24.28515625" style="13" customWidth="1"/>
    <col min="9731" max="9731" width="19.85546875" style="13" customWidth="1"/>
    <col min="9732" max="9732" width="17.85546875" style="13" bestFit="1" customWidth="1"/>
    <col min="9733" max="9733" width="21" style="13" customWidth="1"/>
    <col min="9734" max="9984" width="9.140625" style="13"/>
    <col min="9985" max="9985" width="7.42578125" style="13" customWidth="1"/>
    <col min="9986" max="9986" width="24.28515625" style="13" customWidth="1"/>
    <col min="9987" max="9987" width="19.85546875" style="13" customWidth="1"/>
    <col min="9988" max="9988" width="17.85546875" style="13" bestFit="1" customWidth="1"/>
    <col min="9989" max="9989" width="21" style="13" customWidth="1"/>
    <col min="9990" max="10240" width="9.140625" style="13"/>
    <col min="10241" max="10241" width="7.42578125" style="13" customWidth="1"/>
    <col min="10242" max="10242" width="24.28515625" style="13" customWidth="1"/>
    <col min="10243" max="10243" width="19.85546875" style="13" customWidth="1"/>
    <col min="10244" max="10244" width="17.85546875" style="13" bestFit="1" customWidth="1"/>
    <col min="10245" max="10245" width="21" style="13" customWidth="1"/>
    <col min="10246" max="10496" width="9.140625" style="13"/>
    <col min="10497" max="10497" width="7.42578125" style="13" customWidth="1"/>
    <col min="10498" max="10498" width="24.28515625" style="13" customWidth="1"/>
    <col min="10499" max="10499" width="19.85546875" style="13" customWidth="1"/>
    <col min="10500" max="10500" width="17.85546875" style="13" bestFit="1" customWidth="1"/>
    <col min="10501" max="10501" width="21" style="13" customWidth="1"/>
    <col min="10502" max="10752" width="9.140625" style="13"/>
    <col min="10753" max="10753" width="7.42578125" style="13" customWidth="1"/>
    <col min="10754" max="10754" width="24.28515625" style="13" customWidth="1"/>
    <col min="10755" max="10755" width="19.85546875" style="13" customWidth="1"/>
    <col min="10756" max="10756" width="17.85546875" style="13" bestFit="1" customWidth="1"/>
    <col min="10757" max="10757" width="21" style="13" customWidth="1"/>
    <col min="10758" max="11008" width="9.140625" style="13"/>
    <col min="11009" max="11009" width="7.42578125" style="13" customWidth="1"/>
    <col min="11010" max="11010" width="24.28515625" style="13" customWidth="1"/>
    <col min="11011" max="11011" width="19.85546875" style="13" customWidth="1"/>
    <col min="11012" max="11012" width="17.85546875" style="13" bestFit="1" customWidth="1"/>
    <col min="11013" max="11013" width="21" style="13" customWidth="1"/>
    <col min="11014" max="11264" width="9.140625" style="13"/>
    <col min="11265" max="11265" width="7.42578125" style="13" customWidth="1"/>
    <col min="11266" max="11266" width="24.28515625" style="13" customWidth="1"/>
    <col min="11267" max="11267" width="19.85546875" style="13" customWidth="1"/>
    <col min="11268" max="11268" width="17.85546875" style="13" bestFit="1" customWidth="1"/>
    <col min="11269" max="11269" width="21" style="13" customWidth="1"/>
    <col min="11270" max="11520" width="9.140625" style="13"/>
    <col min="11521" max="11521" width="7.42578125" style="13" customWidth="1"/>
    <col min="11522" max="11522" width="24.28515625" style="13" customWidth="1"/>
    <col min="11523" max="11523" width="19.85546875" style="13" customWidth="1"/>
    <col min="11524" max="11524" width="17.85546875" style="13" bestFit="1" customWidth="1"/>
    <col min="11525" max="11525" width="21" style="13" customWidth="1"/>
    <col min="11526" max="11776" width="9.140625" style="13"/>
    <col min="11777" max="11777" width="7.42578125" style="13" customWidth="1"/>
    <col min="11778" max="11778" width="24.28515625" style="13" customWidth="1"/>
    <col min="11779" max="11779" width="19.85546875" style="13" customWidth="1"/>
    <col min="11780" max="11780" width="17.85546875" style="13" bestFit="1" customWidth="1"/>
    <col min="11781" max="11781" width="21" style="13" customWidth="1"/>
    <col min="11782" max="12032" width="9.140625" style="13"/>
    <col min="12033" max="12033" width="7.42578125" style="13" customWidth="1"/>
    <col min="12034" max="12034" width="24.28515625" style="13" customWidth="1"/>
    <col min="12035" max="12035" width="19.85546875" style="13" customWidth="1"/>
    <col min="12036" max="12036" width="17.85546875" style="13" bestFit="1" customWidth="1"/>
    <col min="12037" max="12037" width="21" style="13" customWidth="1"/>
    <col min="12038" max="12288" width="9.140625" style="13"/>
    <col min="12289" max="12289" width="7.42578125" style="13" customWidth="1"/>
    <col min="12290" max="12290" width="24.28515625" style="13" customWidth="1"/>
    <col min="12291" max="12291" width="19.85546875" style="13" customWidth="1"/>
    <col min="12292" max="12292" width="17.85546875" style="13" bestFit="1" customWidth="1"/>
    <col min="12293" max="12293" width="21" style="13" customWidth="1"/>
    <col min="12294" max="12544" width="9.140625" style="13"/>
    <col min="12545" max="12545" width="7.42578125" style="13" customWidth="1"/>
    <col min="12546" max="12546" width="24.28515625" style="13" customWidth="1"/>
    <col min="12547" max="12547" width="19.85546875" style="13" customWidth="1"/>
    <col min="12548" max="12548" width="17.85546875" style="13" bestFit="1" customWidth="1"/>
    <col min="12549" max="12549" width="21" style="13" customWidth="1"/>
    <col min="12550" max="12800" width="9.140625" style="13"/>
    <col min="12801" max="12801" width="7.42578125" style="13" customWidth="1"/>
    <col min="12802" max="12802" width="24.28515625" style="13" customWidth="1"/>
    <col min="12803" max="12803" width="19.85546875" style="13" customWidth="1"/>
    <col min="12804" max="12804" width="17.85546875" style="13" bestFit="1" customWidth="1"/>
    <col min="12805" max="12805" width="21" style="13" customWidth="1"/>
    <col min="12806" max="13056" width="9.140625" style="13"/>
    <col min="13057" max="13057" width="7.42578125" style="13" customWidth="1"/>
    <col min="13058" max="13058" width="24.28515625" style="13" customWidth="1"/>
    <col min="13059" max="13059" width="19.85546875" style="13" customWidth="1"/>
    <col min="13060" max="13060" width="17.85546875" style="13" bestFit="1" customWidth="1"/>
    <col min="13061" max="13061" width="21" style="13" customWidth="1"/>
    <col min="13062" max="13312" width="9.140625" style="13"/>
    <col min="13313" max="13313" width="7.42578125" style="13" customWidth="1"/>
    <col min="13314" max="13314" width="24.28515625" style="13" customWidth="1"/>
    <col min="13315" max="13315" width="19.85546875" style="13" customWidth="1"/>
    <col min="13316" max="13316" width="17.85546875" style="13" bestFit="1" customWidth="1"/>
    <col min="13317" max="13317" width="21" style="13" customWidth="1"/>
    <col min="13318" max="13568" width="9.140625" style="13"/>
    <col min="13569" max="13569" width="7.42578125" style="13" customWidth="1"/>
    <col min="13570" max="13570" width="24.28515625" style="13" customWidth="1"/>
    <col min="13571" max="13571" width="19.85546875" style="13" customWidth="1"/>
    <col min="13572" max="13572" width="17.85546875" style="13" bestFit="1" customWidth="1"/>
    <col min="13573" max="13573" width="21" style="13" customWidth="1"/>
    <col min="13574" max="13824" width="9.140625" style="13"/>
    <col min="13825" max="13825" width="7.42578125" style="13" customWidth="1"/>
    <col min="13826" max="13826" width="24.28515625" style="13" customWidth="1"/>
    <col min="13827" max="13827" width="19.85546875" style="13" customWidth="1"/>
    <col min="13828" max="13828" width="17.85546875" style="13" bestFit="1" customWidth="1"/>
    <col min="13829" max="13829" width="21" style="13" customWidth="1"/>
    <col min="13830" max="14080" width="9.140625" style="13"/>
    <col min="14081" max="14081" width="7.42578125" style="13" customWidth="1"/>
    <col min="14082" max="14082" width="24.28515625" style="13" customWidth="1"/>
    <col min="14083" max="14083" width="19.85546875" style="13" customWidth="1"/>
    <col min="14084" max="14084" width="17.85546875" style="13" bestFit="1" customWidth="1"/>
    <col min="14085" max="14085" width="21" style="13" customWidth="1"/>
    <col min="14086" max="14336" width="9.140625" style="13"/>
    <col min="14337" max="14337" width="7.42578125" style="13" customWidth="1"/>
    <col min="14338" max="14338" width="24.28515625" style="13" customWidth="1"/>
    <col min="14339" max="14339" width="19.85546875" style="13" customWidth="1"/>
    <col min="14340" max="14340" width="17.85546875" style="13" bestFit="1" customWidth="1"/>
    <col min="14341" max="14341" width="21" style="13" customWidth="1"/>
    <col min="14342" max="14592" width="9.140625" style="13"/>
    <col min="14593" max="14593" width="7.42578125" style="13" customWidth="1"/>
    <col min="14594" max="14594" width="24.28515625" style="13" customWidth="1"/>
    <col min="14595" max="14595" width="19.85546875" style="13" customWidth="1"/>
    <col min="14596" max="14596" width="17.85546875" style="13" bestFit="1" customWidth="1"/>
    <col min="14597" max="14597" width="21" style="13" customWidth="1"/>
    <col min="14598" max="14848" width="9.140625" style="13"/>
    <col min="14849" max="14849" width="7.42578125" style="13" customWidth="1"/>
    <col min="14850" max="14850" width="24.28515625" style="13" customWidth="1"/>
    <col min="14851" max="14851" width="19.85546875" style="13" customWidth="1"/>
    <col min="14852" max="14852" width="17.85546875" style="13" bestFit="1" customWidth="1"/>
    <col min="14853" max="14853" width="21" style="13" customWidth="1"/>
    <col min="14854" max="15104" width="9.140625" style="13"/>
    <col min="15105" max="15105" width="7.42578125" style="13" customWidth="1"/>
    <col min="15106" max="15106" width="24.28515625" style="13" customWidth="1"/>
    <col min="15107" max="15107" width="19.85546875" style="13" customWidth="1"/>
    <col min="15108" max="15108" width="17.85546875" style="13" bestFit="1" customWidth="1"/>
    <col min="15109" max="15109" width="21" style="13" customWidth="1"/>
    <col min="15110" max="15360" width="9.140625" style="13"/>
    <col min="15361" max="15361" width="7.42578125" style="13" customWidth="1"/>
    <col min="15362" max="15362" width="24.28515625" style="13" customWidth="1"/>
    <col min="15363" max="15363" width="19.85546875" style="13" customWidth="1"/>
    <col min="15364" max="15364" width="17.85546875" style="13" bestFit="1" customWidth="1"/>
    <col min="15365" max="15365" width="21" style="13" customWidth="1"/>
    <col min="15366" max="15616" width="9.140625" style="13"/>
    <col min="15617" max="15617" width="7.42578125" style="13" customWidth="1"/>
    <col min="15618" max="15618" width="24.28515625" style="13" customWidth="1"/>
    <col min="15619" max="15619" width="19.85546875" style="13" customWidth="1"/>
    <col min="15620" max="15620" width="17.85546875" style="13" bestFit="1" customWidth="1"/>
    <col min="15621" max="15621" width="21" style="13" customWidth="1"/>
    <col min="15622" max="15872" width="9.140625" style="13"/>
    <col min="15873" max="15873" width="7.42578125" style="13" customWidth="1"/>
    <col min="15874" max="15874" width="24.28515625" style="13" customWidth="1"/>
    <col min="15875" max="15875" width="19.85546875" style="13" customWidth="1"/>
    <col min="15876" max="15876" width="17.85546875" style="13" bestFit="1" customWidth="1"/>
    <col min="15877" max="15877" width="21" style="13" customWidth="1"/>
    <col min="15878" max="16128" width="9.140625" style="13"/>
    <col min="16129" max="16129" width="7.42578125" style="13" customWidth="1"/>
    <col min="16130" max="16130" width="24.28515625" style="13" customWidth="1"/>
    <col min="16131" max="16131" width="19.85546875" style="13" customWidth="1"/>
    <col min="16132" max="16132" width="17.85546875" style="13" bestFit="1" customWidth="1"/>
    <col min="16133" max="16133" width="21" style="13" customWidth="1"/>
    <col min="16134" max="16384" width="9.140625" style="13"/>
  </cols>
  <sheetData>
    <row r="1" spans="1:6" ht="17.25" customHeight="1" x14ac:dyDescent="0.3">
      <c r="C1" s="166" t="s">
        <v>415</v>
      </c>
      <c r="D1" s="166"/>
      <c r="E1" s="166"/>
    </row>
    <row r="2" spans="1:6" ht="24" hidden="1" customHeight="1" x14ac:dyDescent="0.3">
      <c r="C2" s="22"/>
      <c r="D2" s="22" t="s">
        <v>178</v>
      </c>
      <c r="E2" s="22"/>
    </row>
    <row r="3" spans="1:6" ht="21" customHeight="1" x14ac:dyDescent="0.3">
      <c r="C3" s="166" t="s">
        <v>178</v>
      </c>
      <c r="D3" s="166"/>
      <c r="E3" s="166"/>
      <c r="F3" s="166"/>
    </row>
    <row r="4" spans="1:6" ht="19.5" customHeight="1" x14ac:dyDescent="0.3">
      <c r="C4" s="167" t="s">
        <v>205</v>
      </c>
      <c r="D4" s="167"/>
      <c r="E4" s="167"/>
    </row>
    <row r="5" spans="1:6" ht="18.75" customHeight="1" x14ac:dyDescent="0.3">
      <c r="C5" s="167" t="s">
        <v>206</v>
      </c>
      <c r="D5" s="167"/>
      <c r="E5" s="167"/>
    </row>
    <row r="6" spans="1:6" ht="6" customHeight="1" x14ac:dyDescent="0.3"/>
    <row r="7" spans="1:6" ht="3.75" customHeight="1" x14ac:dyDescent="0.3"/>
    <row r="8" spans="1:6" hidden="1" x14ac:dyDescent="0.3"/>
    <row r="9" spans="1:6" ht="13.5" hidden="1" customHeight="1" x14ac:dyDescent="0.3"/>
    <row r="10" spans="1:6" ht="16.5" hidden="1" customHeight="1" x14ac:dyDescent="0.3"/>
    <row r="11" spans="1:6" ht="8.25" customHeight="1" x14ac:dyDescent="0.3"/>
    <row r="12" spans="1:6" hidden="1" x14ac:dyDescent="0.3"/>
    <row r="13" spans="1:6" ht="57.75" customHeight="1" x14ac:dyDescent="0.3">
      <c r="A13" s="168" t="s">
        <v>419</v>
      </c>
      <c r="B13" s="168"/>
      <c r="C13" s="168"/>
      <c r="D13" s="168"/>
      <c r="E13" s="168"/>
    </row>
    <row r="14" spans="1:6" x14ac:dyDescent="0.3">
      <c r="E14" s="14" t="s">
        <v>207</v>
      </c>
    </row>
    <row r="15" spans="1:6" ht="64.5" customHeight="1" x14ac:dyDescent="0.3">
      <c r="A15" s="165" t="s">
        <v>193</v>
      </c>
      <c r="B15" s="165" t="s">
        <v>208</v>
      </c>
      <c r="C15" s="165" t="s">
        <v>209</v>
      </c>
      <c r="D15" s="165"/>
      <c r="E15" s="165"/>
    </row>
    <row r="16" spans="1:6" ht="68.25" customHeight="1" x14ac:dyDescent="0.3">
      <c r="A16" s="165"/>
      <c r="B16" s="165"/>
      <c r="C16" s="21" t="s">
        <v>210</v>
      </c>
      <c r="D16" s="21" t="s">
        <v>211</v>
      </c>
      <c r="E16" s="21" t="s">
        <v>212</v>
      </c>
    </row>
    <row r="17" spans="1:5" ht="20.100000000000001" customHeight="1" x14ac:dyDescent="0.3">
      <c r="A17" s="15">
        <v>1</v>
      </c>
      <c r="B17" s="16" t="s">
        <v>213</v>
      </c>
      <c r="C17" s="28">
        <v>3109510.32</v>
      </c>
      <c r="D17" s="88">
        <v>3109510.32</v>
      </c>
      <c r="E17" s="17">
        <f t="shared" ref="E17:E41" si="0">D17*100/C17</f>
        <v>100</v>
      </c>
    </row>
    <row r="18" spans="1:5" ht="20.100000000000001" customHeight="1" x14ac:dyDescent="0.3">
      <c r="A18" s="15">
        <v>2</v>
      </c>
      <c r="B18" s="16" t="s">
        <v>214</v>
      </c>
      <c r="C18" s="28">
        <v>7913988.54</v>
      </c>
      <c r="D18" s="88">
        <v>7913988.54</v>
      </c>
      <c r="E18" s="17">
        <f t="shared" si="0"/>
        <v>100</v>
      </c>
    </row>
    <row r="19" spans="1:5" ht="20.100000000000001" customHeight="1" x14ac:dyDescent="0.3">
      <c r="A19" s="15">
        <f t="shared" ref="A19:A40" si="1">A18+1</f>
        <v>3</v>
      </c>
      <c r="B19" s="16" t="s">
        <v>215</v>
      </c>
      <c r="C19" s="28">
        <v>4100273.14</v>
      </c>
      <c r="D19" s="88">
        <v>4100273.14</v>
      </c>
      <c r="E19" s="17">
        <f t="shared" si="0"/>
        <v>100</v>
      </c>
    </row>
    <row r="20" spans="1:5" ht="20.100000000000001" customHeight="1" x14ac:dyDescent="0.3">
      <c r="A20" s="15">
        <f t="shared" si="1"/>
        <v>4</v>
      </c>
      <c r="B20" s="16" t="s">
        <v>216</v>
      </c>
      <c r="C20" s="28">
        <v>1861625.38</v>
      </c>
      <c r="D20" s="88">
        <v>1861625.38</v>
      </c>
      <c r="E20" s="17">
        <f t="shared" si="0"/>
        <v>100</v>
      </c>
    </row>
    <row r="21" spans="1:5" ht="20.100000000000001" customHeight="1" x14ac:dyDescent="0.3">
      <c r="A21" s="15">
        <f t="shared" si="1"/>
        <v>5</v>
      </c>
      <c r="B21" s="16" t="s">
        <v>217</v>
      </c>
      <c r="C21" s="28">
        <v>672443.44</v>
      </c>
      <c r="D21" s="88">
        <v>672443.44</v>
      </c>
      <c r="E21" s="17">
        <f t="shared" si="0"/>
        <v>100.00000000000001</v>
      </c>
    </row>
    <row r="22" spans="1:5" ht="20.100000000000001" customHeight="1" x14ac:dyDescent="0.3">
      <c r="A22" s="15">
        <f t="shared" si="1"/>
        <v>6</v>
      </c>
      <c r="B22" s="16" t="s">
        <v>218</v>
      </c>
      <c r="C22" s="28">
        <v>5190084.2</v>
      </c>
      <c r="D22" s="88">
        <v>5190084.2</v>
      </c>
      <c r="E22" s="17">
        <f t="shared" si="0"/>
        <v>100</v>
      </c>
    </row>
    <row r="23" spans="1:5" ht="20.100000000000001" customHeight="1" x14ac:dyDescent="0.3">
      <c r="A23" s="15">
        <f t="shared" si="1"/>
        <v>7</v>
      </c>
      <c r="B23" s="16" t="s">
        <v>219</v>
      </c>
      <c r="C23" s="28">
        <v>6027467.25</v>
      </c>
      <c r="D23" s="88">
        <v>6027467.25</v>
      </c>
      <c r="E23" s="17">
        <f t="shared" si="0"/>
        <v>100</v>
      </c>
    </row>
    <row r="24" spans="1:5" ht="20.100000000000001" customHeight="1" x14ac:dyDescent="0.3">
      <c r="A24" s="15">
        <f t="shared" si="1"/>
        <v>8</v>
      </c>
      <c r="B24" s="16" t="s">
        <v>220</v>
      </c>
      <c r="C24" s="28">
        <v>5500930</v>
      </c>
      <c r="D24" s="88">
        <v>5500930</v>
      </c>
      <c r="E24" s="17">
        <f t="shared" si="0"/>
        <v>100</v>
      </c>
    </row>
    <row r="25" spans="1:5" ht="20.100000000000001" customHeight="1" x14ac:dyDescent="0.3">
      <c r="A25" s="15">
        <f t="shared" si="1"/>
        <v>9</v>
      </c>
      <c r="B25" s="16" t="s">
        <v>221</v>
      </c>
      <c r="C25" s="28">
        <v>4535737.96</v>
      </c>
      <c r="D25" s="88">
        <v>4535737.96</v>
      </c>
      <c r="E25" s="17">
        <f t="shared" si="0"/>
        <v>100</v>
      </c>
    </row>
    <row r="26" spans="1:5" ht="20.100000000000001" customHeight="1" x14ac:dyDescent="0.3">
      <c r="A26" s="15">
        <f t="shared" si="1"/>
        <v>10</v>
      </c>
      <c r="B26" s="16" t="s">
        <v>222</v>
      </c>
      <c r="C26" s="28">
        <v>8019553.9900000002</v>
      </c>
      <c r="D26" s="88">
        <v>8019553.9900000002</v>
      </c>
      <c r="E26" s="17">
        <f t="shared" si="0"/>
        <v>100</v>
      </c>
    </row>
    <row r="27" spans="1:5" ht="20.100000000000001" customHeight="1" x14ac:dyDescent="0.3">
      <c r="A27" s="15">
        <f t="shared" si="1"/>
        <v>11</v>
      </c>
      <c r="B27" s="16" t="s">
        <v>223</v>
      </c>
      <c r="C27" s="28">
        <v>873744.84</v>
      </c>
      <c r="D27" s="88">
        <v>873744.84</v>
      </c>
      <c r="E27" s="17">
        <f t="shared" si="0"/>
        <v>100</v>
      </c>
    </row>
    <row r="28" spans="1:5" ht="20.100000000000001" customHeight="1" x14ac:dyDescent="0.3">
      <c r="A28" s="15">
        <f t="shared" si="1"/>
        <v>12</v>
      </c>
      <c r="B28" s="16" t="s">
        <v>224</v>
      </c>
      <c r="C28" s="28">
        <v>5850569.5199999996</v>
      </c>
      <c r="D28" s="88">
        <v>5850569.5199999996</v>
      </c>
      <c r="E28" s="17">
        <f t="shared" si="0"/>
        <v>100.00000000000001</v>
      </c>
    </row>
    <row r="29" spans="1:5" ht="20.100000000000001" customHeight="1" x14ac:dyDescent="0.3">
      <c r="A29" s="15">
        <f t="shared" si="1"/>
        <v>13</v>
      </c>
      <c r="B29" s="16" t="s">
        <v>225</v>
      </c>
      <c r="C29" s="28">
        <v>5445210.4500000002</v>
      </c>
      <c r="D29" s="88">
        <v>5445210.4500000002</v>
      </c>
      <c r="E29" s="17">
        <f t="shared" si="0"/>
        <v>100</v>
      </c>
    </row>
    <row r="30" spans="1:5" ht="20.100000000000001" customHeight="1" x14ac:dyDescent="0.3">
      <c r="A30" s="15">
        <f t="shared" si="1"/>
        <v>14</v>
      </c>
      <c r="B30" s="16" t="s">
        <v>226</v>
      </c>
      <c r="C30" s="28">
        <v>5836874.79</v>
      </c>
      <c r="D30" s="88">
        <v>5836874.79</v>
      </c>
      <c r="E30" s="17">
        <f t="shared" si="0"/>
        <v>100</v>
      </c>
    </row>
    <row r="31" spans="1:5" ht="20.100000000000001" customHeight="1" x14ac:dyDescent="0.3">
      <c r="A31" s="15">
        <f t="shared" si="1"/>
        <v>15</v>
      </c>
      <c r="B31" s="16" t="s">
        <v>227</v>
      </c>
      <c r="C31" s="28">
        <v>3982531.69</v>
      </c>
      <c r="D31" s="88">
        <v>3982531.69</v>
      </c>
      <c r="E31" s="17">
        <f t="shared" si="0"/>
        <v>100</v>
      </c>
    </row>
    <row r="32" spans="1:5" ht="20.100000000000001" customHeight="1" x14ac:dyDescent="0.3">
      <c r="A32" s="15">
        <f t="shared" si="1"/>
        <v>16</v>
      </c>
      <c r="B32" s="16" t="s">
        <v>228</v>
      </c>
      <c r="C32" s="28">
        <v>4288206.17</v>
      </c>
      <c r="D32" s="88">
        <v>4288206.17</v>
      </c>
      <c r="E32" s="17">
        <f t="shared" si="0"/>
        <v>100</v>
      </c>
    </row>
    <row r="33" spans="1:5" ht="20.100000000000001" customHeight="1" x14ac:dyDescent="0.3">
      <c r="A33" s="15">
        <f t="shared" si="1"/>
        <v>17</v>
      </c>
      <c r="B33" s="16" t="s">
        <v>229</v>
      </c>
      <c r="C33" s="28">
        <v>6613887.0099999998</v>
      </c>
      <c r="D33" s="88">
        <v>6613887.0099999998</v>
      </c>
      <c r="E33" s="17">
        <f t="shared" si="0"/>
        <v>100</v>
      </c>
    </row>
    <row r="34" spans="1:5" ht="20.100000000000001" customHeight="1" x14ac:dyDescent="0.3">
      <c r="A34" s="15">
        <f t="shared" si="1"/>
        <v>18</v>
      </c>
      <c r="B34" s="16" t="s">
        <v>230</v>
      </c>
      <c r="C34" s="28">
        <v>5472492.0199999996</v>
      </c>
      <c r="D34" s="88">
        <v>5472492.0199999996</v>
      </c>
      <c r="E34" s="17">
        <f t="shared" si="0"/>
        <v>100.00000000000001</v>
      </c>
    </row>
    <row r="35" spans="1:5" ht="20.100000000000001" customHeight="1" x14ac:dyDescent="0.3">
      <c r="A35" s="15">
        <f t="shared" si="1"/>
        <v>19</v>
      </c>
      <c r="B35" s="16" t="s">
        <v>231</v>
      </c>
      <c r="C35" s="28">
        <v>3055477.01</v>
      </c>
      <c r="D35" s="88">
        <v>3055477.01</v>
      </c>
      <c r="E35" s="17">
        <f t="shared" si="0"/>
        <v>100.00000000000001</v>
      </c>
    </row>
    <row r="36" spans="1:5" ht="20.100000000000001" customHeight="1" x14ac:dyDescent="0.3">
      <c r="A36" s="15">
        <f t="shared" si="1"/>
        <v>20</v>
      </c>
      <c r="B36" s="16" t="s">
        <v>232</v>
      </c>
      <c r="C36" s="28">
        <v>5636864.3099999996</v>
      </c>
      <c r="D36" s="88">
        <v>5636864.3099999996</v>
      </c>
      <c r="E36" s="17">
        <f t="shared" si="0"/>
        <v>100.00000000000001</v>
      </c>
    </row>
    <row r="37" spans="1:5" ht="20.100000000000001" customHeight="1" x14ac:dyDescent="0.3">
      <c r="A37" s="15">
        <f t="shared" si="1"/>
        <v>21</v>
      </c>
      <c r="B37" s="16" t="s">
        <v>233</v>
      </c>
      <c r="C37" s="28">
        <v>8414518.4299999997</v>
      </c>
      <c r="D37" s="88">
        <v>8414518.4299999997</v>
      </c>
      <c r="E37" s="17">
        <f t="shared" si="0"/>
        <v>100</v>
      </c>
    </row>
    <row r="38" spans="1:5" ht="20.100000000000001" customHeight="1" x14ac:dyDescent="0.3">
      <c r="A38" s="15">
        <f t="shared" si="1"/>
        <v>22</v>
      </c>
      <c r="B38" s="16" t="s">
        <v>234</v>
      </c>
      <c r="C38" s="28">
        <v>1725409.36</v>
      </c>
      <c r="D38" s="88">
        <v>1725409.36</v>
      </c>
      <c r="E38" s="17">
        <f t="shared" si="0"/>
        <v>100</v>
      </c>
    </row>
    <row r="39" spans="1:5" ht="20.100000000000001" customHeight="1" x14ac:dyDescent="0.3">
      <c r="A39" s="15">
        <f t="shared" si="1"/>
        <v>23</v>
      </c>
      <c r="B39" s="16" t="s">
        <v>235</v>
      </c>
      <c r="C39" s="28">
        <v>454095.78</v>
      </c>
      <c r="D39" s="88">
        <v>454095.78</v>
      </c>
      <c r="E39" s="17">
        <f t="shared" si="0"/>
        <v>100</v>
      </c>
    </row>
    <row r="40" spans="1:5" ht="20.100000000000001" customHeight="1" x14ac:dyDescent="0.3">
      <c r="A40" s="15">
        <f t="shared" si="1"/>
        <v>24</v>
      </c>
      <c r="B40" s="16" t="s">
        <v>236</v>
      </c>
      <c r="C40" s="28">
        <v>4302878.4000000004</v>
      </c>
      <c r="D40" s="89">
        <v>4302878.4000000004</v>
      </c>
      <c r="E40" s="17">
        <f t="shared" si="0"/>
        <v>100</v>
      </c>
    </row>
    <row r="41" spans="1:5" ht="21.75" customHeight="1" x14ac:dyDescent="0.3">
      <c r="A41" s="15"/>
      <c r="B41" s="16" t="s">
        <v>204</v>
      </c>
      <c r="C41" s="18">
        <f>SUM(C17:C40)</f>
        <v>108884374.00000001</v>
      </c>
      <c r="D41" s="18">
        <f>SUM(D17:D40)</f>
        <v>108884374.00000001</v>
      </c>
      <c r="E41" s="17">
        <f t="shared" si="0"/>
        <v>100</v>
      </c>
    </row>
  </sheetData>
  <mergeCells count="8">
    <mergeCell ref="A15:A16"/>
    <mergeCell ref="B15:B16"/>
    <mergeCell ref="C15:E15"/>
    <mergeCell ref="C1:E1"/>
    <mergeCell ref="C3:F3"/>
    <mergeCell ref="C4:E4"/>
    <mergeCell ref="C5:E5"/>
    <mergeCell ref="A13:E13"/>
  </mergeCells>
  <printOptions horizontalCentered="1"/>
  <pageMargins left="0.59055118110236227" right="0.39370078740157483" top="0.78740157480314965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35"/>
  <sheetViews>
    <sheetView tabSelected="1" topLeftCell="A25" zoomScaleSheetLayoutView="40" workbookViewId="0">
      <pane xSplit="2" topLeftCell="C1" activePane="topRight" state="frozen"/>
      <selection pane="topRight" activeCell="V30" sqref="V30"/>
    </sheetView>
  </sheetViews>
  <sheetFormatPr defaultRowHeight="18.75" x14ac:dyDescent="0.3"/>
  <cols>
    <col min="1" max="1" width="5.140625" style="90" customWidth="1"/>
    <col min="2" max="2" width="27.140625" style="90" customWidth="1"/>
    <col min="3" max="3" width="16.42578125" style="90" customWidth="1"/>
    <col min="4" max="4" width="15" style="90" customWidth="1"/>
    <col min="5" max="5" width="13.28515625" style="90" customWidth="1"/>
    <col min="6" max="6" width="15.7109375" style="90" customWidth="1"/>
    <col min="7" max="7" width="14.7109375" style="90" customWidth="1"/>
    <col min="8" max="8" width="9.5703125" style="90" customWidth="1"/>
    <col min="9" max="9" width="13.140625" style="90" customWidth="1"/>
    <col min="10" max="10" width="13.42578125" style="90" customWidth="1"/>
    <col min="11" max="11" width="10.28515625" style="90" customWidth="1"/>
    <col min="12" max="12" width="14.42578125" style="90" customWidth="1"/>
    <col min="13" max="13" width="15.42578125" style="90" customWidth="1"/>
    <col min="14" max="14" width="12.7109375" style="90" customWidth="1"/>
    <col min="15" max="15" width="14.5703125" style="90" customWidth="1"/>
    <col min="16" max="16" width="18.5703125" style="90" customWidth="1"/>
    <col min="17" max="20" width="12.7109375" style="90" customWidth="1"/>
    <col min="21" max="22" width="14.28515625" style="90" customWidth="1"/>
    <col min="23" max="23" width="12.7109375" style="90" customWidth="1"/>
    <col min="24" max="25" width="13.140625" style="90" customWidth="1"/>
    <col min="26" max="29" width="12.7109375" style="90" customWidth="1"/>
    <col min="30" max="31" width="13.140625" style="90" customWidth="1"/>
    <col min="32" max="32" width="12.7109375" style="90" customWidth="1"/>
    <col min="33" max="34" width="13.140625" style="90" customWidth="1"/>
    <col min="35" max="35" width="12.7109375" style="90" customWidth="1"/>
    <col min="36" max="37" width="13.140625" style="90" customWidth="1"/>
    <col min="38" max="40" width="12.7109375" style="90" customWidth="1"/>
    <col min="41" max="41" width="14.28515625" style="90" customWidth="1"/>
    <col min="42" max="47" width="12.7109375" style="90" customWidth="1"/>
    <col min="48" max="270" width="9.140625" style="90"/>
    <col min="271" max="271" width="5.140625" style="90" customWidth="1"/>
    <col min="272" max="272" width="27.140625" style="90" customWidth="1"/>
    <col min="273" max="274" width="19.42578125" style="90" customWidth="1"/>
    <col min="275" max="275" width="10.85546875" style="90" customWidth="1"/>
    <col min="276" max="277" width="19.42578125" style="90" customWidth="1"/>
    <col min="278" max="278" width="13.28515625" style="90" customWidth="1"/>
    <col min="279" max="279" width="13.7109375" style="90" customWidth="1"/>
    <col min="280" max="280" width="16.28515625" style="90" customWidth="1"/>
    <col min="281" max="281" width="10.140625" style="90" customWidth="1"/>
    <col min="282" max="283" width="17.7109375" style="90" customWidth="1"/>
    <col min="284" max="284" width="10.140625" style="90" customWidth="1"/>
    <col min="285" max="286" width="15.5703125" style="90" customWidth="1"/>
    <col min="287" max="287" width="11.42578125" style="90" customWidth="1"/>
    <col min="288" max="288" width="13.7109375" style="90" customWidth="1"/>
    <col min="289" max="289" width="15.85546875" style="90" customWidth="1"/>
    <col min="290" max="290" width="10.140625" style="90" customWidth="1"/>
    <col min="291" max="291" width="13.42578125" style="90" customWidth="1"/>
    <col min="292" max="292" width="13.5703125" style="90" customWidth="1"/>
    <col min="293" max="293" width="9" style="90" customWidth="1"/>
    <col min="294" max="526" width="9.140625" style="90"/>
    <col min="527" max="527" width="5.140625" style="90" customWidth="1"/>
    <col min="528" max="528" width="27.140625" style="90" customWidth="1"/>
    <col min="529" max="530" width="19.42578125" style="90" customWidth="1"/>
    <col min="531" max="531" width="10.85546875" style="90" customWidth="1"/>
    <col min="532" max="533" width="19.42578125" style="90" customWidth="1"/>
    <col min="534" max="534" width="13.28515625" style="90" customWidth="1"/>
    <col min="535" max="535" width="13.7109375" style="90" customWidth="1"/>
    <col min="536" max="536" width="16.28515625" style="90" customWidth="1"/>
    <col min="537" max="537" width="10.140625" style="90" customWidth="1"/>
    <col min="538" max="539" width="17.7109375" style="90" customWidth="1"/>
    <col min="540" max="540" width="10.140625" style="90" customWidth="1"/>
    <col min="541" max="542" width="15.5703125" style="90" customWidth="1"/>
    <col min="543" max="543" width="11.42578125" style="90" customWidth="1"/>
    <col min="544" max="544" width="13.7109375" style="90" customWidth="1"/>
    <col min="545" max="545" width="15.85546875" style="90" customWidth="1"/>
    <col min="546" max="546" width="10.140625" style="90" customWidth="1"/>
    <col min="547" max="547" width="13.42578125" style="90" customWidth="1"/>
    <col min="548" max="548" width="13.5703125" style="90" customWidth="1"/>
    <col min="549" max="549" width="9" style="90" customWidth="1"/>
    <col min="550" max="782" width="9.140625" style="90"/>
    <col min="783" max="783" width="5.140625" style="90" customWidth="1"/>
    <col min="784" max="784" width="27.140625" style="90" customWidth="1"/>
    <col min="785" max="786" width="19.42578125" style="90" customWidth="1"/>
    <col min="787" max="787" width="10.85546875" style="90" customWidth="1"/>
    <col min="788" max="789" width="19.42578125" style="90" customWidth="1"/>
    <col min="790" max="790" width="13.28515625" style="90" customWidth="1"/>
    <col min="791" max="791" width="13.7109375" style="90" customWidth="1"/>
    <col min="792" max="792" width="16.28515625" style="90" customWidth="1"/>
    <col min="793" max="793" width="10.140625" style="90" customWidth="1"/>
    <col min="794" max="795" width="17.7109375" style="90" customWidth="1"/>
    <col min="796" max="796" width="10.140625" style="90" customWidth="1"/>
    <col min="797" max="798" width="15.5703125" style="90" customWidth="1"/>
    <col min="799" max="799" width="11.42578125" style="90" customWidth="1"/>
    <col min="800" max="800" width="13.7109375" style="90" customWidth="1"/>
    <col min="801" max="801" width="15.85546875" style="90" customWidth="1"/>
    <col min="802" max="802" width="10.140625" style="90" customWidth="1"/>
    <col min="803" max="803" width="13.42578125" style="90" customWidth="1"/>
    <col min="804" max="804" width="13.5703125" style="90" customWidth="1"/>
    <col min="805" max="805" width="9" style="90" customWidth="1"/>
    <col min="806" max="1038" width="9.140625" style="90"/>
    <col min="1039" max="1039" width="5.140625" style="90" customWidth="1"/>
    <col min="1040" max="1040" width="27.140625" style="90" customWidth="1"/>
    <col min="1041" max="1042" width="19.42578125" style="90" customWidth="1"/>
    <col min="1043" max="1043" width="10.85546875" style="90" customWidth="1"/>
    <col min="1044" max="1045" width="19.42578125" style="90" customWidth="1"/>
    <col min="1046" max="1046" width="13.28515625" style="90" customWidth="1"/>
    <col min="1047" max="1047" width="13.7109375" style="90" customWidth="1"/>
    <col min="1048" max="1048" width="16.28515625" style="90" customWidth="1"/>
    <col min="1049" max="1049" width="10.140625" style="90" customWidth="1"/>
    <col min="1050" max="1051" width="17.7109375" style="90" customWidth="1"/>
    <col min="1052" max="1052" width="10.140625" style="90" customWidth="1"/>
    <col min="1053" max="1054" width="15.5703125" style="90" customWidth="1"/>
    <col min="1055" max="1055" width="11.42578125" style="90" customWidth="1"/>
    <col min="1056" max="1056" width="13.7109375" style="90" customWidth="1"/>
    <col min="1057" max="1057" width="15.85546875" style="90" customWidth="1"/>
    <col min="1058" max="1058" width="10.140625" style="90" customWidth="1"/>
    <col min="1059" max="1059" width="13.42578125" style="90" customWidth="1"/>
    <col min="1060" max="1060" width="13.5703125" style="90" customWidth="1"/>
    <col min="1061" max="1061" width="9" style="90" customWidth="1"/>
    <col min="1062" max="1294" width="9.140625" style="90"/>
    <col min="1295" max="1295" width="5.140625" style="90" customWidth="1"/>
    <col min="1296" max="1296" width="27.140625" style="90" customWidth="1"/>
    <col min="1297" max="1298" width="19.42578125" style="90" customWidth="1"/>
    <col min="1299" max="1299" width="10.85546875" style="90" customWidth="1"/>
    <col min="1300" max="1301" width="19.42578125" style="90" customWidth="1"/>
    <col min="1302" max="1302" width="13.28515625" style="90" customWidth="1"/>
    <col min="1303" max="1303" width="13.7109375" style="90" customWidth="1"/>
    <col min="1304" max="1304" width="16.28515625" style="90" customWidth="1"/>
    <col min="1305" max="1305" width="10.140625" style="90" customWidth="1"/>
    <col min="1306" max="1307" width="17.7109375" style="90" customWidth="1"/>
    <col min="1308" max="1308" width="10.140625" style="90" customWidth="1"/>
    <col min="1309" max="1310" width="15.5703125" style="90" customWidth="1"/>
    <col min="1311" max="1311" width="11.42578125" style="90" customWidth="1"/>
    <col min="1312" max="1312" width="13.7109375" style="90" customWidth="1"/>
    <col min="1313" max="1313" width="15.85546875" style="90" customWidth="1"/>
    <col min="1314" max="1314" width="10.140625" style="90" customWidth="1"/>
    <col min="1315" max="1315" width="13.42578125" style="90" customWidth="1"/>
    <col min="1316" max="1316" width="13.5703125" style="90" customWidth="1"/>
    <col min="1317" max="1317" width="9" style="90" customWidth="1"/>
    <col min="1318" max="1550" width="9.140625" style="90"/>
    <col min="1551" max="1551" width="5.140625" style="90" customWidth="1"/>
    <col min="1552" max="1552" width="27.140625" style="90" customWidth="1"/>
    <col min="1553" max="1554" width="19.42578125" style="90" customWidth="1"/>
    <col min="1555" max="1555" width="10.85546875" style="90" customWidth="1"/>
    <col min="1556" max="1557" width="19.42578125" style="90" customWidth="1"/>
    <col min="1558" max="1558" width="13.28515625" style="90" customWidth="1"/>
    <col min="1559" max="1559" width="13.7109375" style="90" customWidth="1"/>
    <col min="1560" max="1560" width="16.28515625" style="90" customWidth="1"/>
    <col min="1561" max="1561" width="10.140625" style="90" customWidth="1"/>
    <col min="1562" max="1563" width="17.7109375" style="90" customWidth="1"/>
    <col min="1564" max="1564" width="10.140625" style="90" customWidth="1"/>
    <col min="1565" max="1566" width="15.5703125" style="90" customWidth="1"/>
    <col min="1567" max="1567" width="11.42578125" style="90" customWidth="1"/>
    <col min="1568" max="1568" width="13.7109375" style="90" customWidth="1"/>
    <col min="1569" max="1569" width="15.85546875" style="90" customWidth="1"/>
    <col min="1570" max="1570" width="10.140625" style="90" customWidth="1"/>
    <col min="1571" max="1571" width="13.42578125" style="90" customWidth="1"/>
    <col min="1572" max="1572" width="13.5703125" style="90" customWidth="1"/>
    <col min="1573" max="1573" width="9" style="90" customWidth="1"/>
    <col min="1574" max="1806" width="9.140625" style="90"/>
    <col min="1807" max="1807" width="5.140625" style="90" customWidth="1"/>
    <col min="1808" max="1808" width="27.140625" style="90" customWidth="1"/>
    <col min="1809" max="1810" width="19.42578125" style="90" customWidth="1"/>
    <col min="1811" max="1811" width="10.85546875" style="90" customWidth="1"/>
    <col min="1812" max="1813" width="19.42578125" style="90" customWidth="1"/>
    <col min="1814" max="1814" width="13.28515625" style="90" customWidth="1"/>
    <col min="1815" max="1815" width="13.7109375" style="90" customWidth="1"/>
    <col min="1816" max="1816" width="16.28515625" style="90" customWidth="1"/>
    <col min="1817" max="1817" width="10.140625" style="90" customWidth="1"/>
    <col min="1818" max="1819" width="17.7109375" style="90" customWidth="1"/>
    <col min="1820" max="1820" width="10.140625" style="90" customWidth="1"/>
    <col min="1821" max="1822" width="15.5703125" style="90" customWidth="1"/>
    <col min="1823" max="1823" width="11.42578125" style="90" customWidth="1"/>
    <col min="1824" max="1824" width="13.7109375" style="90" customWidth="1"/>
    <col min="1825" max="1825" width="15.85546875" style="90" customWidth="1"/>
    <col min="1826" max="1826" width="10.140625" style="90" customWidth="1"/>
    <col min="1827" max="1827" width="13.42578125" style="90" customWidth="1"/>
    <col min="1828" max="1828" width="13.5703125" style="90" customWidth="1"/>
    <col min="1829" max="1829" width="9" style="90" customWidth="1"/>
    <col min="1830" max="2062" width="9.140625" style="90"/>
    <col min="2063" max="2063" width="5.140625" style="90" customWidth="1"/>
    <col min="2064" max="2064" width="27.140625" style="90" customWidth="1"/>
    <col min="2065" max="2066" width="19.42578125" style="90" customWidth="1"/>
    <col min="2067" max="2067" width="10.85546875" style="90" customWidth="1"/>
    <col min="2068" max="2069" width="19.42578125" style="90" customWidth="1"/>
    <col min="2070" max="2070" width="13.28515625" style="90" customWidth="1"/>
    <col min="2071" max="2071" width="13.7109375" style="90" customWidth="1"/>
    <col min="2072" max="2072" width="16.28515625" style="90" customWidth="1"/>
    <col min="2073" max="2073" width="10.140625" style="90" customWidth="1"/>
    <col min="2074" max="2075" width="17.7109375" style="90" customWidth="1"/>
    <col min="2076" max="2076" width="10.140625" style="90" customWidth="1"/>
    <col min="2077" max="2078" width="15.5703125" style="90" customWidth="1"/>
    <col min="2079" max="2079" width="11.42578125" style="90" customWidth="1"/>
    <col min="2080" max="2080" width="13.7109375" style="90" customWidth="1"/>
    <col min="2081" max="2081" width="15.85546875" style="90" customWidth="1"/>
    <col min="2082" max="2082" width="10.140625" style="90" customWidth="1"/>
    <col min="2083" max="2083" width="13.42578125" style="90" customWidth="1"/>
    <col min="2084" max="2084" width="13.5703125" style="90" customWidth="1"/>
    <col min="2085" max="2085" width="9" style="90" customWidth="1"/>
    <col min="2086" max="2318" width="9.140625" style="90"/>
    <col min="2319" max="2319" width="5.140625" style="90" customWidth="1"/>
    <col min="2320" max="2320" width="27.140625" style="90" customWidth="1"/>
    <col min="2321" max="2322" width="19.42578125" style="90" customWidth="1"/>
    <col min="2323" max="2323" width="10.85546875" style="90" customWidth="1"/>
    <col min="2324" max="2325" width="19.42578125" style="90" customWidth="1"/>
    <col min="2326" max="2326" width="13.28515625" style="90" customWidth="1"/>
    <col min="2327" max="2327" width="13.7109375" style="90" customWidth="1"/>
    <col min="2328" max="2328" width="16.28515625" style="90" customWidth="1"/>
    <col min="2329" max="2329" width="10.140625" style="90" customWidth="1"/>
    <col min="2330" max="2331" width="17.7109375" style="90" customWidth="1"/>
    <col min="2332" max="2332" width="10.140625" style="90" customWidth="1"/>
    <col min="2333" max="2334" width="15.5703125" style="90" customWidth="1"/>
    <col min="2335" max="2335" width="11.42578125" style="90" customWidth="1"/>
    <col min="2336" max="2336" width="13.7109375" style="90" customWidth="1"/>
    <col min="2337" max="2337" width="15.85546875" style="90" customWidth="1"/>
    <col min="2338" max="2338" width="10.140625" style="90" customWidth="1"/>
    <col min="2339" max="2339" width="13.42578125" style="90" customWidth="1"/>
    <col min="2340" max="2340" width="13.5703125" style="90" customWidth="1"/>
    <col min="2341" max="2341" width="9" style="90" customWidth="1"/>
    <col min="2342" max="2574" width="9.140625" style="90"/>
    <col min="2575" max="2575" width="5.140625" style="90" customWidth="1"/>
    <col min="2576" max="2576" width="27.140625" style="90" customWidth="1"/>
    <col min="2577" max="2578" width="19.42578125" style="90" customWidth="1"/>
    <col min="2579" max="2579" width="10.85546875" style="90" customWidth="1"/>
    <col min="2580" max="2581" width="19.42578125" style="90" customWidth="1"/>
    <col min="2582" max="2582" width="13.28515625" style="90" customWidth="1"/>
    <col min="2583" max="2583" width="13.7109375" style="90" customWidth="1"/>
    <col min="2584" max="2584" width="16.28515625" style="90" customWidth="1"/>
    <col min="2585" max="2585" width="10.140625" style="90" customWidth="1"/>
    <col min="2586" max="2587" width="17.7109375" style="90" customWidth="1"/>
    <col min="2588" max="2588" width="10.140625" style="90" customWidth="1"/>
    <col min="2589" max="2590" width="15.5703125" style="90" customWidth="1"/>
    <col min="2591" max="2591" width="11.42578125" style="90" customWidth="1"/>
    <col min="2592" max="2592" width="13.7109375" style="90" customWidth="1"/>
    <col min="2593" max="2593" width="15.85546875" style="90" customWidth="1"/>
    <col min="2594" max="2594" width="10.140625" style="90" customWidth="1"/>
    <col min="2595" max="2595" width="13.42578125" style="90" customWidth="1"/>
    <col min="2596" max="2596" width="13.5703125" style="90" customWidth="1"/>
    <col min="2597" max="2597" width="9" style="90" customWidth="1"/>
    <col min="2598" max="2830" width="9.140625" style="90"/>
    <col min="2831" max="2831" width="5.140625" style="90" customWidth="1"/>
    <col min="2832" max="2832" width="27.140625" style="90" customWidth="1"/>
    <col min="2833" max="2834" width="19.42578125" style="90" customWidth="1"/>
    <col min="2835" max="2835" width="10.85546875" style="90" customWidth="1"/>
    <col min="2836" max="2837" width="19.42578125" style="90" customWidth="1"/>
    <col min="2838" max="2838" width="13.28515625" style="90" customWidth="1"/>
    <col min="2839" max="2839" width="13.7109375" style="90" customWidth="1"/>
    <col min="2840" max="2840" width="16.28515625" style="90" customWidth="1"/>
    <col min="2841" max="2841" width="10.140625" style="90" customWidth="1"/>
    <col min="2842" max="2843" width="17.7109375" style="90" customWidth="1"/>
    <col min="2844" max="2844" width="10.140625" style="90" customWidth="1"/>
    <col min="2845" max="2846" width="15.5703125" style="90" customWidth="1"/>
    <col min="2847" max="2847" width="11.42578125" style="90" customWidth="1"/>
    <col min="2848" max="2848" width="13.7109375" style="90" customWidth="1"/>
    <col min="2849" max="2849" width="15.85546875" style="90" customWidth="1"/>
    <col min="2850" max="2850" width="10.140625" style="90" customWidth="1"/>
    <col min="2851" max="2851" width="13.42578125" style="90" customWidth="1"/>
    <col min="2852" max="2852" width="13.5703125" style="90" customWidth="1"/>
    <col min="2853" max="2853" width="9" style="90" customWidth="1"/>
    <col min="2854" max="3086" width="9.140625" style="90"/>
    <col min="3087" max="3087" width="5.140625" style="90" customWidth="1"/>
    <col min="3088" max="3088" width="27.140625" style="90" customWidth="1"/>
    <col min="3089" max="3090" width="19.42578125" style="90" customWidth="1"/>
    <col min="3091" max="3091" width="10.85546875" style="90" customWidth="1"/>
    <col min="3092" max="3093" width="19.42578125" style="90" customWidth="1"/>
    <col min="3094" max="3094" width="13.28515625" style="90" customWidth="1"/>
    <col min="3095" max="3095" width="13.7109375" style="90" customWidth="1"/>
    <col min="3096" max="3096" width="16.28515625" style="90" customWidth="1"/>
    <col min="3097" max="3097" width="10.140625" style="90" customWidth="1"/>
    <col min="3098" max="3099" width="17.7109375" style="90" customWidth="1"/>
    <col min="3100" max="3100" width="10.140625" style="90" customWidth="1"/>
    <col min="3101" max="3102" width="15.5703125" style="90" customWidth="1"/>
    <col min="3103" max="3103" width="11.42578125" style="90" customWidth="1"/>
    <col min="3104" max="3104" width="13.7109375" style="90" customWidth="1"/>
    <col min="3105" max="3105" width="15.85546875" style="90" customWidth="1"/>
    <col min="3106" max="3106" width="10.140625" style="90" customWidth="1"/>
    <col min="3107" max="3107" width="13.42578125" style="90" customWidth="1"/>
    <col min="3108" max="3108" width="13.5703125" style="90" customWidth="1"/>
    <col min="3109" max="3109" width="9" style="90" customWidth="1"/>
    <col min="3110" max="3342" width="9.140625" style="90"/>
    <col min="3343" max="3343" width="5.140625" style="90" customWidth="1"/>
    <col min="3344" max="3344" width="27.140625" style="90" customWidth="1"/>
    <col min="3345" max="3346" width="19.42578125" style="90" customWidth="1"/>
    <col min="3347" max="3347" width="10.85546875" style="90" customWidth="1"/>
    <col min="3348" max="3349" width="19.42578125" style="90" customWidth="1"/>
    <col min="3350" max="3350" width="13.28515625" style="90" customWidth="1"/>
    <col min="3351" max="3351" width="13.7109375" style="90" customWidth="1"/>
    <col min="3352" max="3352" width="16.28515625" style="90" customWidth="1"/>
    <col min="3353" max="3353" width="10.140625" style="90" customWidth="1"/>
    <col min="3354" max="3355" width="17.7109375" style="90" customWidth="1"/>
    <col min="3356" max="3356" width="10.140625" style="90" customWidth="1"/>
    <col min="3357" max="3358" width="15.5703125" style="90" customWidth="1"/>
    <col min="3359" max="3359" width="11.42578125" style="90" customWidth="1"/>
    <col min="3360" max="3360" width="13.7109375" style="90" customWidth="1"/>
    <col min="3361" max="3361" width="15.85546875" style="90" customWidth="1"/>
    <col min="3362" max="3362" width="10.140625" style="90" customWidth="1"/>
    <col min="3363" max="3363" width="13.42578125" style="90" customWidth="1"/>
    <col min="3364" max="3364" width="13.5703125" style="90" customWidth="1"/>
    <col min="3365" max="3365" width="9" style="90" customWidth="1"/>
    <col min="3366" max="3598" width="9.140625" style="90"/>
    <col min="3599" max="3599" width="5.140625" style="90" customWidth="1"/>
    <col min="3600" max="3600" width="27.140625" style="90" customWidth="1"/>
    <col min="3601" max="3602" width="19.42578125" style="90" customWidth="1"/>
    <col min="3603" max="3603" width="10.85546875" style="90" customWidth="1"/>
    <col min="3604" max="3605" width="19.42578125" style="90" customWidth="1"/>
    <col min="3606" max="3606" width="13.28515625" style="90" customWidth="1"/>
    <col min="3607" max="3607" width="13.7109375" style="90" customWidth="1"/>
    <col min="3608" max="3608" width="16.28515625" style="90" customWidth="1"/>
    <col min="3609" max="3609" width="10.140625" style="90" customWidth="1"/>
    <col min="3610" max="3611" width="17.7109375" style="90" customWidth="1"/>
    <col min="3612" max="3612" width="10.140625" style="90" customWidth="1"/>
    <col min="3613" max="3614" width="15.5703125" style="90" customWidth="1"/>
    <col min="3615" max="3615" width="11.42578125" style="90" customWidth="1"/>
    <col min="3616" max="3616" width="13.7109375" style="90" customWidth="1"/>
    <col min="3617" max="3617" width="15.85546875" style="90" customWidth="1"/>
    <col min="3618" max="3618" width="10.140625" style="90" customWidth="1"/>
    <col min="3619" max="3619" width="13.42578125" style="90" customWidth="1"/>
    <col min="3620" max="3620" width="13.5703125" style="90" customWidth="1"/>
    <col min="3621" max="3621" width="9" style="90" customWidth="1"/>
    <col min="3622" max="3854" width="9.140625" style="90"/>
    <col min="3855" max="3855" width="5.140625" style="90" customWidth="1"/>
    <col min="3856" max="3856" width="27.140625" style="90" customWidth="1"/>
    <col min="3857" max="3858" width="19.42578125" style="90" customWidth="1"/>
    <col min="3859" max="3859" width="10.85546875" style="90" customWidth="1"/>
    <col min="3860" max="3861" width="19.42578125" style="90" customWidth="1"/>
    <col min="3862" max="3862" width="13.28515625" style="90" customWidth="1"/>
    <col min="3863" max="3863" width="13.7109375" style="90" customWidth="1"/>
    <col min="3864" max="3864" width="16.28515625" style="90" customWidth="1"/>
    <col min="3865" max="3865" width="10.140625" style="90" customWidth="1"/>
    <col min="3866" max="3867" width="17.7109375" style="90" customWidth="1"/>
    <col min="3868" max="3868" width="10.140625" style="90" customWidth="1"/>
    <col min="3869" max="3870" width="15.5703125" style="90" customWidth="1"/>
    <col min="3871" max="3871" width="11.42578125" style="90" customWidth="1"/>
    <col min="3872" max="3872" width="13.7109375" style="90" customWidth="1"/>
    <col min="3873" max="3873" width="15.85546875" style="90" customWidth="1"/>
    <col min="3874" max="3874" width="10.140625" style="90" customWidth="1"/>
    <col min="3875" max="3875" width="13.42578125" style="90" customWidth="1"/>
    <col min="3876" max="3876" width="13.5703125" style="90" customWidth="1"/>
    <col min="3877" max="3877" width="9" style="90" customWidth="1"/>
    <col min="3878" max="4110" width="9.140625" style="90"/>
    <col min="4111" max="4111" width="5.140625" style="90" customWidth="1"/>
    <col min="4112" max="4112" width="27.140625" style="90" customWidth="1"/>
    <col min="4113" max="4114" width="19.42578125" style="90" customWidth="1"/>
    <col min="4115" max="4115" width="10.85546875" style="90" customWidth="1"/>
    <col min="4116" max="4117" width="19.42578125" style="90" customWidth="1"/>
    <col min="4118" max="4118" width="13.28515625" style="90" customWidth="1"/>
    <col min="4119" max="4119" width="13.7109375" style="90" customWidth="1"/>
    <col min="4120" max="4120" width="16.28515625" style="90" customWidth="1"/>
    <col min="4121" max="4121" width="10.140625" style="90" customWidth="1"/>
    <col min="4122" max="4123" width="17.7109375" style="90" customWidth="1"/>
    <col min="4124" max="4124" width="10.140625" style="90" customWidth="1"/>
    <col min="4125" max="4126" width="15.5703125" style="90" customWidth="1"/>
    <col min="4127" max="4127" width="11.42578125" style="90" customWidth="1"/>
    <col min="4128" max="4128" width="13.7109375" style="90" customWidth="1"/>
    <col min="4129" max="4129" width="15.85546875" style="90" customWidth="1"/>
    <col min="4130" max="4130" width="10.140625" style="90" customWidth="1"/>
    <col min="4131" max="4131" width="13.42578125" style="90" customWidth="1"/>
    <col min="4132" max="4132" width="13.5703125" style="90" customWidth="1"/>
    <col min="4133" max="4133" width="9" style="90" customWidth="1"/>
    <col min="4134" max="4366" width="9.140625" style="90"/>
    <col min="4367" max="4367" width="5.140625" style="90" customWidth="1"/>
    <col min="4368" max="4368" width="27.140625" style="90" customWidth="1"/>
    <col min="4369" max="4370" width="19.42578125" style="90" customWidth="1"/>
    <col min="4371" max="4371" width="10.85546875" style="90" customWidth="1"/>
    <col min="4372" max="4373" width="19.42578125" style="90" customWidth="1"/>
    <col min="4374" max="4374" width="13.28515625" style="90" customWidth="1"/>
    <col min="4375" max="4375" width="13.7109375" style="90" customWidth="1"/>
    <col min="4376" max="4376" width="16.28515625" style="90" customWidth="1"/>
    <col min="4377" max="4377" width="10.140625" style="90" customWidth="1"/>
    <col min="4378" max="4379" width="17.7109375" style="90" customWidth="1"/>
    <col min="4380" max="4380" width="10.140625" style="90" customWidth="1"/>
    <col min="4381" max="4382" width="15.5703125" style="90" customWidth="1"/>
    <col min="4383" max="4383" width="11.42578125" style="90" customWidth="1"/>
    <col min="4384" max="4384" width="13.7109375" style="90" customWidth="1"/>
    <col min="4385" max="4385" width="15.85546875" style="90" customWidth="1"/>
    <col min="4386" max="4386" width="10.140625" style="90" customWidth="1"/>
    <col min="4387" max="4387" width="13.42578125" style="90" customWidth="1"/>
    <col min="4388" max="4388" width="13.5703125" style="90" customWidth="1"/>
    <col min="4389" max="4389" width="9" style="90" customWidth="1"/>
    <col min="4390" max="4622" width="9.140625" style="90"/>
    <col min="4623" max="4623" width="5.140625" style="90" customWidth="1"/>
    <col min="4624" max="4624" width="27.140625" style="90" customWidth="1"/>
    <col min="4625" max="4626" width="19.42578125" style="90" customWidth="1"/>
    <col min="4627" max="4627" width="10.85546875" style="90" customWidth="1"/>
    <col min="4628" max="4629" width="19.42578125" style="90" customWidth="1"/>
    <col min="4630" max="4630" width="13.28515625" style="90" customWidth="1"/>
    <col min="4631" max="4631" width="13.7109375" style="90" customWidth="1"/>
    <col min="4632" max="4632" width="16.28515625" style="90" customWidth="1"/>
    <col min="4633" max="4633" width="10.140625" style="90" customWidth="1"/>
    <col min="4634" max="4635" width="17.7109375" style="90" customWidth="1"/>
    <col min="4636" max="4636" width="10.140625" style="90" customWidth="1"/>
    <col min="4637" max="4638" width="15.5703125" style="90" customWidth="1"/>
    <col min="4639" max="4639" width="11.42578125" style="90" customWidth="1"/>
    <col min="4640" max="4640" width="13.7109375" style="90" customWidth="1"/>
    <col min="4641" max="4641" width="15.85546875" style="90" customWidth="1"/>
    <col min="4642" max="4642" width="10.140625" style="90" customWidth="1"/>
    <col min="4643" max="4643" width="13.42578125" style="90" customWidth="1"/>
    <col min="4644" max="4644" width="13.5703125" style="90" customWidth="1"/>
    <col min="4645" max="4645" width="9" style="90" customWidth="1"/>
    <col min="4646" max="4878" width="9.140625" style="90"/>
    <col min="4879" max="4879" width="5.140625" style="90" customWidth="1"/>
    <col min="4880" max="4880" width="27.140625" style="90" customWidth="1"/>
    <col min="4881" max="4882" width="19.42578125" style="90" customWidth="1"/>
    <col min="4883" max="4883" width="10.85546875" style="90" customWidth="1"/>
    <col min="4884" max="4885" width="19.42578125" style="90" customWidth="1"/>
    <col min="4886" max="4886" width="13.28515625" style="90" customWidth="1"/>
    <col min="4887" max="4887" width="13.7109375" style="90" customWidth="1"/>
    <col min="4888" max="4888" width="16.28515625" style="90" customWidth="1"/>
    <col min="4889" max="4889" width="10.140625" style="90" customWidth="1"/>
    <col min="4890" max="4891" width="17.7109375" style="90" customWidth="1"/>
    <col min="4892" max="4892" width="10.140625" style="90" customWidth="1"/>
    <col min="4893" max="4894" width="15.5703125" style="90" customWidth="1"/>
    <col min="4895" max="4895" width="11.42578125" style="90" customWidth="1"/>
    <col min="4896" max="4896" width="13.7109375" style="90" customWidth="1"/>
    <col min="4897" max="4897" width="15.85546875" style="90" customWidth="1"/>
    <col min="4898" max="4898" width="10.140625" style="90" customWidth="1"/>
    <col min="4899" max="4899" width="13.42578125" style="90" customWidth="1"/>
    <col min="4900" max="4900" width="13.5703125" style="90" customWidth="1"/>
    <col min="4901" max="4901" width="9" style="90" customWidth="1"/>
    <col min="4902" max="5134" width="9.140625" style="90"/>
    <col min="5135" max="5135" width="5.140625" style="90" customWidth="1"/>
    <col min="5136" max="5136" width="27.140625" style="90" customWidth="1"/>
    <col min="5137" max="5138" width="19.42578125" style="90" customWidth="1"/>
    <col min="5139" max="5139" width="10.85546875" style="90" customWidth="1"/>
    <col min="5140" max="5141" width="19.42578125" style="90" customWidth="1"/>
    <col min="5142" max="5142" width="13.28515625" style="90" customWidth="1"/>
    <col min="5143" max="5143" width="13.7109375" style="90" customWidth="1"/>
    <col min="5144" max="5144" width="16.28515625" style="90" customWidth="1"/>
    <col min="5145" max="5145" width="10.140625" style="90" customWidth="1"/>
    <col min="5146" max="5147" width="17.7109375" style="90" customWidth="1"/>
    <col min="5148" max="5148" width="10.140625" style="90" customWidth="1"/>
    <col min="5149" max="5150" width="15.5703125" style="90" customWidth="1"/>
    <col min="5151" max="5151" width="11.42578125" style="90" customWidth="1"/>
    <col min="5152" max="5152" width="13.7109375" style="90" customWidth="1"/>
    <col min="5153" max="5153" width="15.85546875" style="90" customWidth="1"/>
    <col min="5154" max="5154" width="10.140625" style="90" customWidth="1"/>
    <col min="5155" max="5155" width="13.42578125" style="90" customWidth="1"/>
    <col min="5156" max="5156" width="13.5703125" style="90" customWidth="1"/>
    <col min="5157" max="5157" width="9" style="90" customWidth="1"/>
    <col min="5158" max="5390" width="9.140625" style="90"/>
    <col min="5391" max="5391" width="5.140625" style="90" customWidth="1"/>
    <col min="5392" max="5392" width="27.140625" style="90" customWidth="1"/>
    <col min="5393" max="5394" width="19.42578125" style="90" customWidth="1"/>
    <col min="5395" max="5395" width="10.85546875" style="90" customWidth="1"/>
    <col min="5396" max="5397" width="19.42578125" style="90" customWidth="1"/>
    <col min="5398" max="5398" width="13.28515625" style="90" customWidth="1"/>
    <col min="5399" max="5399" width="13.7109375" style="90" customWidth="1"/>
    <col min="5400" max="5400" width="16.28515625" style="90" customWidth="1"/>
    <col min="5401" max="5401" width="10.140625" style="90" customWidth="1"/>
    <col min="5402" max="5403" width="17.7109375" style="90" customWidth="1"/>
    <col min="5404" max="5404" width="10.140625" style="90" customWidth="1"/>
    <col min="5405" max="5406" width="15.5703125" style="90" customWidth="1"/>
    <col min="5407" max="5407" width="11.42578125" style="90" customWidth="1"/>
    <col min="5408" max="5408" width="13.7109375" style="90" customWidth="1"/>
    <col min="5409" max="5409" width="15.85546875" style="90" customWidth="1"/>
    <col min="5410" max="5410" width="10.140625" style="90" customWidth="1"/>
    <col min="5411" max="5411" width="13.42578125" style="90" customWidth="1"/>
    <col min="5412" max="5412" width="13.5703125" style="90" customWidth="1"/>
    <col min="5413" max="5413" width="9" style="90" customWidth="1"/>
    <col min="5414" max="5646" width="9.140625" style="90"/>
    <col min="5647" max="5647" width="5.140625" style="90" customWidth="1"/>
    <col min="5648" max="5648" width="27.140625" style="90" customWidth="1"/>
    <col min="5649" max="5650" width="19.42578125" style="90" customWidth="1"/>
    <col min="5651" max="5651" width="10.85546875" style="90" customWidth="1"/>
    <col min="5652" max="5653" width="19.42578125" style="90" customWidth="1"/>
    <col min="5654" max="5654" width="13.28515625" style="90" customWidth="1"/>
    <col min="5655" max="5655" width="13.7109375" style="90" customWidth="1"/>
    <col min="5656" max="5656" width="16.28515625" style="90" customWidth="1"/>
    <col min="5657" max="5657" width="10.140625" style="90" customWidth="1"/>
    <col min="5658" max="5659" width="17.7109375" style="90" customWidth="1"/>
    <col min="5660" max="5660" width="10.140625" style="90" customWidth="1"/>
    <col min="5661" max="5662" width="15.5703125" style="90" customWidth="1"/>
    <col min="5663" max="5663" width="11.42578125" style="90" customWidth="1"/>
    <col min="5664" max="5664" width="13.7109375" style="90" customWidth="1"/>
    <col min="5665" max="5665" width="15.85546875" style="90" customWidth="1"/>
    <col min="5666" max="5666" width="10.140625" style="90" customWidth="1"/>
    <col min="5667" max="5667" width="13.42578125" style="90" customWidth="1"/>
    <col min="5668" max="5668" width="13.5703125" style="90" customWidth="1"/>
    <col min="5669" max="5669" width="9" style="90" customWidth="1"/>
    <col min="5670" max="5902" width="9.140625" style="90"/>
    <col min="5903" max="5903" width="5.140625" style="90" customWidth="1"/>
    <col min="5904" max="5904" width="27.140625" style="90" customWidth="1"/>
    <col min="5905" max="5906" width="19.42578125" style="90" customWidth="1"/>
    <col min="5907" max="5907" width="10.85546875" style="90" customWidth="1"/>
    <col min="5908" max="5909" width="19.42578125" style="90" customWidth="1"/>
    <col min="5910" max="5910" width="13.28515625" style="90" customWidth="1"/>
    <col min="5911" max="5911" width="13.7109375" style="90" customWidth="1"/>
    <col min="5912" max="5912" width="16.28515625" style="90" customWidth="1"/>
    <col min="5913" max="5913" width="10.140625" style="90" customWidth="1"/>
    <col min="5914" max="5915" width="17.7109375" style="90" customWidth="1"/>
    <col min="5916" max="5916" width="10.140625" style="90" customWidth="1"/>
    <col min="5917" max="5918" width="15.5703125" style="90" customWidth="1"/>
    <col min="5919" max="5919" width="11.42578125" style="90" customWidth="1"/>
    <col min="5920" max="5920" width="13.7109375" style="90" customWidth="1"/>
    <col min="5921" max="5921" width="15.85546875" style="90" customWidth="1"/>
    <col min="5922" max="5922" width="10.140625" style="90" customWidth="1"/>
    <col min="5923" max="5923" width="13.42578125" style="90" customWidth="1"/>
    <col min="5924" max="5924" width="13.5703125" style="90" customWidth="1"/>
    <col min="5925" max="5925" width="9" style="90" customWidth="1"/>
    <col min="5926" max="6158" width="9.140625" style="90"/>
    <col min="6159" max="6159" width="5.140625" style="90" customWidth="1"/>
    <col min="6160" max="6160" width="27.140625" style="90" customWidth="1"/>
    <col min="6161" max="6162" width="19.42578125" style="90" customWidth="1"/>
    <col min="6163" max="6163" width="10.85546875" style="90" customWidth="1"/>
    <col min="6164" max="6165" width="19.42578125" style="90" customWidth="1"/>
    <col min="6166" max="6166" width="13.28515625" style="90" customWidth="1"/>
    <col min="6167" max="6167" width="13.7109375" style="90" customWidth="1"/>
    <col min="6168" max="6168" width="16.28515625" style="90" customWidth="1"/>
    <col min="6169" max="6169" width="10.140625" style="90" customWidth="1"/>
    <col min="6170" max="6171" width="17.7109375" style="90" customWidth="1"/>
    <col min="6172" max="6172" width="10.140625" style="90" customWidth="1"/>
    <col min="6173" max="6174" width="15.5703125" style="90" customWidth="1"/>
    <col min="6175" max="6175" width="11.42578125" style="90" customWidth="1"/>
    <col min="6176" max="6176" width="13.7109375" style="90" customWidth="1"/>
    <col min="6177" max="6177" width="15.85546875" style="90" customWidth="1"/>
    <col min="6178" max="6178" width="10.140625" style="90" customWidth="1"/>
    <col min="6179" max="6179" width="13.42578125" style="90" customWidth="1"/>
    <col min="6180" max="6180" width="13.5703125" style="90" customWidth="1"/>
    <col min="6181" max="6181" width="9" style="90" customWidth="1"/>
    <col min="6182" max="6414" width="9.140625" style="90"/>
    <col min="6415" max="6415" width="5.140625" style="90" customWidth="1"/>
    <col min="6416" max="6416" width="27.140625" style="90" customWidth="1"/>
    <col min="6417" max="6418" width="19.42578125" style="90" customWidth="1"/>
    <col min="6419" max="6419" width="10.85546875" style="90" customWidth="1"/>
    <col min="6420" max="6421" width="19.42578125" style="90" customWidth="1"/>
    <col min="6422" max="6422" width="13.28515625" style="90" customWidth="1"/>
    <col min="6423" max="6423" width="13.7109375" style="90" customWidth="1"/>
    <col min="6424" max="6424" width="16.28515625" style="90" customWidth="1"/>
    <col min="6425" max="6425" width="10.140625" style="90" customWidth="1"/>
    <col min="6426" max="6427" width="17.7109375" style="90" customWidth="1"/>
    <col min="6428" max="6428" width="10.140625" style="90" customWidth="1"/>
    <col min="6429" max="6430" width="15.5703125" style="90" customWidth="1"/>
    <col min="6431" max="6431" width="11.42578125" style="90" customWidth="1"/>
    <col min="6432" max="6432" width="13.7109375" style="90" customWidth="1"/>
    <col min="6433" max="6433" width="15.85546875" style="90" customWidth="1"/>
    <col min="6434" max="6434" width="10.140625" style="90" customWidth="1"/>
    <col min="6435" max="6435" width="13.42578125" style="90" customWidth="1"/>
    <col min="6436" max="6436" width="13.5703125" style="90" customWidth="1"/>
    <col min="6437" max="6437" width="9" style="90" customWidth="1"/>
    <col min="6438" max="6670" width="9.140625" style="90"/>
    <col min="6671" max="6671" width="5.140625" style="90" customWidth="1"/>
    <col min="6672" max="6672" width="27.140625" style="90" customWidth="1"/>
    <col min="6673" max="6674" width="19.42578125" style="90" customWidth="1"/>
    <col min="6675" max="6675" width="10.85546875" style="90" customWidth="1"/>
    <col min="6676" max="6677" width="19.42578125" style="90" customWidth="1"/>
    <col min="6678" max="6678" width="13.28515625" style="90" customWidth="1"/>
    <col min="6679" max="6679" width="13.7109375" style="90" customWidth="1"/>
    <col min="6680" max="6680" width="16.28515625" style="90" customWidth="1"/>
    <col min="6681" max="6681" width="10.140625" style="90" customWidth="1"/>
    <col min="6682" max="6683" width="17.7109375" style="90" customWidth="1"/>
    <col min="6684" max="6684" width="10.140625" style="90" customWidth="1"/>
    <col min="6685" max="6686" width="15.5703125" style="90" customWidth="1"/>
    <col min="6687" max="6687" width="11.42578125" style="90" customWidth="1"/>
    <col min="6688" max="6688" width="13.7109375" style="90" customWidth="1"/>
    <col min="6689" max="6689" width="15.85546875" style="90" customWidth="1"/>
    <col min="6690" max="6690" width="10.140625" style="90" customWidth="1"/>
    <col min="6691" max="6691" width="13.42578125" style="90" customWidth="1"/>
    <col min="6692" max="6692" width="13.5703125" style="90" customWidth="1"/>
    <col min="6693" max="6693" width="9" style="90" customWidth="1"/>
    <col min="6694" max="6926" width="9.140625" style="90"/>
    <col min="6927" max="6927" width="5.140625" style="90" customWidth="1"/>
    <col min="6928" max="6928" width="27.140625" style="90" customWidth="1"/>
    <col min="6929" max="6930" width="19.42578125" style="90" customWidth="1"/>
    <col min="6931" max="6931" width="10.85546875" style="90" customWidth="1"/>
    <col min="6932" max="6933" width="19.42578125" style="90" customWidth="1"/>
    <col min="6934" max="6934" width="13.28515625" style="90" customWidth="1"/>
    <col min="6935" max="6935" width="13.7109375" style="90" customWidth="1"/>
    <col min="6936" max="6936" width="16.28515625" style="90" customWidth="1"/>
    <col min="6937" max="6937" width="10.140625" style="90" customWidth="1"/>
    <col min="6938" max="6939" width="17.7109375" style="90" customWidth="1"/>
    <col min="6940" max="6940" width="10.140625" style="90" customWidth="1"/>
    <col min="6941" max="6942" width="15.5703125" style="90" customWidth="1"/>
    <col min="6943" max="6943" width="11.42578125" style="90" customWidth="1"/>
    <col min="6944" max="6944" width="13.7109375" style="90" customWidth="1"/>
    <col min="6945" max="6945" width="15.85546875" style="90" customWidth="1"/>
    <col min="6946" max="6946" width="10.140625" style="90" customWidth="1"/>
    <col min="6947" max="6947" width="13.42578125" style="90" customWidth="1"/>
    <col min="6948" max="6948" width="13.5703125" style="90" customWidth="1"/>
    <col min="6949" max="6949" width="9" style="90" customWidth="1"/>
    <col min="6950" max="7182" width="9.140625" style="90"/>
    <col min="7183" max="7183" width="5.140625" style="90" customWidth="1"/>
    <col min="7184" max="7184" width="27.140625" style="90" customWidth="1"/>
    <col min="7185" max="7186" width="19.42578125" style="90" customWidth="1"/>
    <col min="7187" max="7187" width="10.85546875" style="90" customWidth="1"/>
    <col min="7188" max="7189" width="19.42578125" style="90" customWidth="1"/>
    <col min="7190" max="7190" width="13.28515625" style="90" customWidth="1"/>
    <col min="7191" max="7191" width="13.7109375" style="90" customWidth="1"/>
    <col min="7192" max="7192" width="16.28515625" style="90" customWidth="1"/>
    <col min="7193" max="7193" width="10.140625" style="90" customWidth="1"/>
    <col min="7194" max="7195" width="17.7109375" style="90" customWidth="1"/>
    <col min="7196" max="7196" width="10.140625" style="90" customWidth="1"/>
    <col min="7197" max="7198" width="15.5703125" style="90" customWidth="1"/>
    <col min="7199" max="7199" width="11.42578125" style="90" customWidth="1"/>
    <col min="7200" max="7200" width="13.7109375" style="90" customWidth="1"/>
    <col min="7201" max="7201" width="15.85546875" style="90" customWidth="1"/>
    <col min="7202" max="7202" width="10.140625" style="90" customWidth="1"/>
    <col min="7203" max="7203" width="13.42578125" style="90" customWidth="1"/>
    <col min="7204" max="7204" width="13.5703125" style="90" customWidth="1"/>
    <col min="7205" max="7205" width="9" style="90" customWidth="1"/>
    <col min="7206" max="7438" width="9.140625" style="90"/>
    <col min="7439" max="7439" width="5.140625" style="90" customWidth="1"/>
    <col min="7440" max="7440" width="27.140625" style="90" customWidth="1"/>
    <col min="7441" max="7442" width="19.42578125" style="90" customWidth="1"/>
    <col min="7443" max="7443" width="10.85546875" style="90" customWidth="1"/>
    <col min="7444" max="7445" width="19.42578125" style="90" customWidth="1"/>
    <col min="7446" max="7446" width="13.28515625" style="90" customWidth="1"/>
    <col min="7447" max="7447" width="13.7109375" style="90" customWidth="1"/>
    <col min="7448" max="7448" width="16.28515625" style="90" customWidth="1"/>
    <col min="7449" max="7449" width="10.140625" style="90" customWidth="1"/>
    <col min="7450" max="7451" width="17.7109375" style="90" customWidth="1"/>
    <col min="7452" max="7452" width="10.140625" style="90" customWidth="1"/>
    <col min="7453" max="7454" width="15.5703125" style="90" customWidth="1"/>
    <col min="7455" max="7455" width="11.42578125" style="90" customWidth="1"/>
    <col min="7456" max="7456" width="13.7109375" style="90" customWidth="1"/>
    <col min="7457" max="7457" width="15.85546875" style="90" customWidth="1"/>
    <col min="7458" max="7458" width="10.140625" style="90" customWidth="1"/>
    <col min="7459" max="7459" width="13.42578125" style="90" customWidth="1"/>
    <col min="7460" max="7460" width="13.5703125" style="90" customWidth="1"/>
    <col min="7461" max="7461" width="9" style="90" customWidth="1"/>
    <col min="7462" max="7694" width="9.140625" style="90"/>
    <col min="7695" max="7695" width="5.140625" style="90" customWidth="1"/>
    <col min="7696" max="7696" width="27.140625" style="90" customWidth="1"/>
    <col min="7697" max="7698" width="19.42578125" style="90" customWidth="1"/>
    <col min="7699" max="7699" width="10.85546875" style="90" customWidth="1"/>
    <col min="7700" max="7701" width="19.42578125" style="90" customWidth="1"/>
    <col min="7702" max="7702" width="13.28515625" style="90" customWidth="1"/>
    <col min="7703" max="7703" width="13.7109375" style="90" customWidth="1"/>
    <col min="7704" max="7704" width="16.28515625" style="90" customWidth="1"/>
    <col min="7705" max="7705" width="10.140625" style="90" customWidth="1"/>
    <col min="7706" max="7707" width="17.7109375" style="90" customWidth="1"/>
    <col min="7708" max="7708" width="10.140625" style="90" customWidth="1"/>
    <col min="7709" max="7710" width="15.5703125" style="90" customWidth="1"/>
    <col min="7711" max="7711" width="11.42578125" style="90" customWidth="1"/>
    <col min="7712" max="7712" width="13.7109375" style="90" customWidth="1"/>
    <col min="7713" max="7713" width="15.85546875" style="90" customWidth="1"/>
    <col min="7714" max="7714" width="10.140625" style="90" customWidth="1"/>
    <col min="7715" max="7715" width="13.42578125" style="90" customWidth="1"/>
    <col min="7716" max="7716" width="13.5703125" style="90" customWidth="1"/>
    <col min="7717" max="7717" width="9" style="90" customWidth="1"/>
    <col min="7718" max="7950" width="9.140625" style="90"/>
    <col min="7951" max="7951" width="5.140625" style="90" customWidth="1"/>
    <col min="7952" max="7952" width="27.140625" style="90" customWidth="1"/>
    <col min="7953" max="7954" width="19.42578125" style="90" customWidth="1"/>
    <col min="7955" max="7955" width="10.85546875" style="90" customWidth="1"/>
    <col min="7956" max="7957" width="19.42578125" style="90" customWidth="1"/>
    <col min="7958" max="7958" width="13.28515625" style="90" customWidth="1"/>
    <col min="7959" max="7959" width="13.7109375" style="90" customWidth="1"/>
    <col min="7960" max="7960" width="16.28515625" style="90" customWidth="1"/>
    <col min="7961" max="7961" width="10.140625" style="90" customWidth="1"/>
    <col min="7962" max="7963" width="17.7109375" style="90" customWidth="1"/>
    <col min="7964" max="7964" width="10.140625" style="90" customWidth="1"/>
    <col min="7965" max="7966" width="15.5703125" style="90" customWidth="1"/>
    <col min="7967" max="7967" width="11.42578125" style="90" customWidth="1"/>
    <col min="7968" max="7968" width="13.7109375" style="90" customWidth="1"/>
    <col min="7969" max="7969" width="15.85546875" style="90" customWidth="1"/>
    <col min="7970" max="7970" width="10.140625" style="90" customWidth="1"/>
    <col min="7971" max="7971" width="13.42578125" style="90" customWidth="1"/>
    <col min="7972" max="7972" width="13.5703125" style="90" customWidth="1"/>
    <col min="7973" max="7973" width="9" style="90" customWidth="1"/>
    <col min="7974" max="8206" width="9.140625" style="90"/>
    <col min="8207" max="8207" width="5.140625" style="90" customWidth="1"/>
    <col min="8208" max="8208" width="27.140625" style="90" customWidth="1"/>
    <col min="8209" max="8210" width="19.42578125" style="90" customWidth="1"/>
    <col min="8211" max="8211" width="10.85546875" style="90" customWidth="1"/>
    <col min="8212" max="8213" width="19.42578125" style="90" customWidth="1"/>
    <col min="8214" max="8214" width="13.28515625" style="90" customWidth="1"/>
    <col min="8215" max="8215" width="13.7109375" style="90" customWidth="1"/>
    <col min="8216" max="8216" width="16.28515625" style="90" customWidth="1"/>
    <col min="8217" max="8217" width="10.140625" style="90" customWidth="1"/>
    <col min="8218" max="8219" width="17.7109375" style="90" customWidth="1"/>
    <col min="8220" max="8220" width="10.140625" style="90" customWidth="1"/>
    <col min="8221" max="8222" width="15.5703125" style="90" customWidth="1"/>
    <col min="8223" max="8223" width="11.42578125" style="90" customWidth="1"/>
    <col min="8224" max="8224" width="13.7109375" style="90" customWidth="1"/>
    <col min="8225" max="8225" width="15.85546875" style="90" customWidth="1"/>
    <col min="8226" max="8226" width="10.140625" style="90" customWidth="1"/>
    <col min="8227" max="8227" width="13.42578125" style="90" customWidth="1"/>
    <col min="8228" max="8228" width="13.5703125" style="90" customWidth="1"/>
    <col min="8229" max="8229" width="9" style="90" customWidth="1"/>
    <col min="8230" max="8462" width="9.140625" style="90"/>
    <col min="8463" max="8463" width="5.140625" style="90" customWidth="1"/>
    <col min="8464" max="8464" width="27.140625" style="90" customWidth="1"/>
    <col min="8465" max="8466" width="19.42578125" style="90" customWidth="1"/>
    <col min="8467" max="8467" width="10.85546875" style="90" customWidth="1"/>
    <col min="8468" max="8469" width="19.42578125" style="90" customWidth="1"/>
    <col min="8470" max="8470" width="13.28515625" style="90" customWidth="1"/>
    <col min="8471" max="8471" width="13.7109375" style="90" customWidth="1"/>
    <col min="8472" max="8472" width="16.28515625" style="90" customWidth="1"/>
    <col min="8473" max="8473" width="10.140625" style="90" customWidth="1"/>
    <col min="8474" max="8475" width="17.7109375" style="90" customWidth="1"/>
    <col min="8476" max="8476" width="10.140625" style="90" customWidth="1"/>
    <col min="8477" max="8478" width="15.5703125" style="90" customWidth="1"/>
    <col min="8479" max="8479" width="11.42578125" style="90" customWidth="1"/>
    <col min="8480" max="8480" width="13.7109375" style="90" customWidth="1"/>
    <col min="8481" max="8481" width="15.85546875" style="90" customWidth="1"/>
    <col min="8482" max="8482" width="10.140625" style="90" customWidth="1"/>
    <col min="8483" max="8483" width="13.42578125" style="90" customWidth="1"/>
    <col min="8484" max="8484" width="13.5703125" style="90" customWidth="1"/>
    <col min="8485" max="8485" width="9" style="90" customWidth="1"/>
    <col min="8486" max="8718" width="9.140625" style="90"/>
    <col min="8719" max="8719" width="5.140625" style="90" customWidth="1"/>
    <col min="8720" max="8720" width="27.140625" style="90" customWidth="1"/>
    <col min="8721" max="8722" width="19.42578125" style="90" customWidth="1"/>
    <col min="8723" max="8723" width="10.85546875" style="90" customWidth="1"/>
    <col min="8724" max="8725" width="19.42578125" style="90" customWidth="1"/>
    <col min="8726" max="8726" width="13.28515625" style="90" customWidth="1"/>
    <col min="8727" max="8727" width="13.7109375" style="90" customWidth="1"/>
    <col min="8728" max="8728" width="16.28515625" style="90" customWidth="1"/>
    <col min="8729" max="8729" width="10.140625" style="90" customWidth="1"/>
    <col min="8730" max="8731" width="17.7109375" style="90" customWidth="1"/>
    <col min="8732" max="8732" width="10.140625" style="90" customWidth="1"/>
    <col min="8733" max="8734" width="15.5703125" style="90" customWidth="1"/>
    <col min="8735" max="8735" width="11.42578125" style="90" customWidth="1"/>
    <col min="8736" max="8736" width="13.7109375" style="90" customWidth="1"/>
    <col min="8737" max="8737" width="15.85546875" style="90" customWidth="1"/>
    <col min="8738" max="8738" width="10.140625" style="90" customWidth="1"/>
    <col min="8739" max="8739" width="13.42578125" style="90" customWidth="1"/>
    <col min="8740" max="8740" width="13.5703125" style="90" customWidth="1"/>
    <col min="8741" max="8741" width="9" style="90" customWidth="1"/>
    <col min="8742" max="8974" width="9.140625" style="90"/>
    <col min="8975" max="8975" width="5.140625" style="90" customWidth="1"/>
    <col min="8976" max="8976" width="27.140625" style="90" customWidth="1"/>
    <col min="8977" max="8978" width="19.42578125" style="90" customWidth="1"/>
    <col min="8979" max="8979" width="10.85546875" style="90" customWidth="1"/>
    <col min="8980" max="8981" width="19.42578125" style="90" customWidth="1"/>
    <col min="8982" max="8982" width="13.28515625" style="90" customWidth="1"/>
    <col min="8983" max="8983" width="13.7109375" style="90" customWidth="1"/>
    <col min="8984" max="8984" width="16.28515625" style="90" customWidth="1"/>
    <col min="8985" max="8985" width="10.140625" style="90" customWidth="1"/>
    <col min="8986" max="8987" width="17.7109375" style="90" customWidth="1"/>
    <col min="8988" max="8988" width="10.140625" style="90" customWidth="1"/>
    <col min="8989" max="8990" width="15.5703125" style="90" customWidth="1"/>
    <col min="8991" max="8991" width="11.42578125" style="90" customWidth="1"/>
    <col min="8992" max="8992" width="13.7109375" style="90" customWidth="1"/>
    <col min="8993" max="8993" width="15.85546875" style="90" customWidth="1"/>
    <col min="8994" max="8994" width="10.140625" style="90" customWidth="1"/>
    <col min="8995" max="8995" width="13.42578125" style="90" customWidth="1"/>
    <col min="8996" max="8996" width="13.5703125" style="90" customWidth="1"/>
    <col min="8997" max="8997" width="9" style="90" customWidth="1"/>
    <col min="8998" max="9230" width="9.140625" style="90"/>
    <col min="9231" max="9231" width="5.140625" style="90" customWidth="1"/>
    <col min="9232" max="9232" width="27.140625" style="90" customWidth="1"/>
    <col min="9233" max="9234" width="19.42578125" style="90" customWidth="1"/>
    <col min="9235" max="9235" width="10.85546875" style="90" customWidth="1"/>
    <col min="9236" max="9237" width="19.42578125" style="90" customWidth="1"/>
    <col min="9238" max="9238" width="13.28515625" style="90" customWidth="1"/>
    <col min="9239" max="9239" width="13.7109375" style="90" customWidth="1"/>
    <col min="9240" max="9240" width="16.28515625" style="90" customWidth="1"/>
    <col min="9241" max="9241" width="10.140625" style="90" customWidth="1"/>
    <col min="9242" max="9243" width="17.7109375" style="90" customWidth="1"/>
    <col min="9244" max="9244" width="10.140625" style="90" customWidth="1"/>
    <col min="9245" max="9246" width="15.5703125" style="90" customWidth="1"/>
    <col min="9247" max="9247" width="11.42578125" style="90" customWidth="1"/>
    <col min="9248" max="9248" width="13.7109375" style="90" customWidth="1"/>
    <col min="9249" max="9249" width="15.85546875" style="90" customWidth="1"/>
    <col min="9250" max="9250" width="10.140625" style="90" customWidth="1"/>
    <col min="9251" max="9251" width="13.42578125" style="90" customWidth="1"/>
    <col min="9252" max="9252" width="13.5703125" style="90" customWidth="1"/>
    <col min="9253" max="9253" width="9" style="90" customWidth="1"/>
    <col min="9254" max="9486" width="9.140625" style="90"/>
    <col min="9487" max="9487" width="5.140625" style="90" customWidth="1"/>
    <col min="9488" max="9488" width="27.140625" style="90" customWidth="1"/>
    <col min="9489" max="9490" width="19.42578125" style="90" customWidth="1"/>
    <col min="9491" max="9491" width="10.85546875" style="90" customWidth="1"/>
    <col min="9492" max="9493" width="19.42578125" style="90" customWidth="1"/>
    <col min="9494" max="9494" width="13.28515625" style="90" customWidth="1"/>
    <col min="9495" max="9495" width="13.7109375" style="90" customWidth="1"/>
    <col min="9496" max="9496" width="16.28515625" style="90" customWidth="1"/>
    <col min="9497" max="9497" width="10.140625" style="90" customWidth="1"/>
    <col min="9498" max="9499" width="17.7109375" style="90" customWidth="1"/>
    <col min="9500" max="9500" width="10.140625" style="90" customWidth="1"/>
    <col min="9501" max="9502" width="15.5703125" style="90" customWidth="1"/>
    <col min="9503" max="9503" width="11.42578125" style="90" customWidth="1"/>
    <col min="9504" max="9504" width="13.7109375" style="90" customWidth="1"/>
    <col min="9505" max="9505" width="15.85546875" style="90" customWidth="1"/>
    <col min="9506" max="9506" width="10.140625" style="90" customWidth="1"/>
    <col min="9507" max="9507" width="13.42578125" style="90" customWidth="1"/>
    <col min="9508" max="9508" width="13.5703125" style="90" customWidth="1"/>
    <col min="9509" max="9509" width="9" style="90" customWidth="1"/>
    <col min="9510" max="9742" width="9.140625" style="90"/>
    <col min="9743" max="9743" width="5.140625" style="90" customWidth="1"/>
    <col min="9744" max="9744" width="27.140625" style="90" customWidth="1"/>
    <col min="9745" max="9746" width="19.42578125" style="90" customWidth="1"/>
    <col min="9747" max="9747" width="10.85546875" style="90" customWidth="1"/>
    <col min="9748" max="9749" width="19.42578125" style="90" customWidth="1"/>
    <col min="9750" max="9750" width="13.28515625" style="90" customWidth="1"/>
    <col min="9751" max="9751" width="13.7109375" style="90" customWidth="1"/>
    <col min="9752" max="9752" width="16.28515625" style="90" customWidth="1"/>
    <col min="9753" max="9753" width="10.140625" style="90" customWidth="1"/>
    <col min="9754" max="9755" width="17.7109375" style="90" customWidth="1"/>
    <col min="9756" max="9756" width="10.140625" style="90" customWidth="1"/>
    <col min="9757" max="9758" width="15.5703125" style="90" customWidth="1"/>
    <col min="9759" max="9759" width="11.42578125" style="90" customWidth="1"/>
    <col min="9760" max="9760" width="13.7109375" style="90" customWidth="1"/>
    <col min="9761" max="9761" width="15.85546875" style="90" customWidth="1"/>
    <col min="9762" max="9762" width="10.140625" style="90" customWidth="1"/>
    <col min="9763" max="9763" width="13.42578125" style="90" customWidth="1"/>
    <col min="9764" max="9764" width="13.5703125" style="90" customWidth="1"/>
    <col min="9765" max="9765" width="9" style="90" customWidth="1"/>
    <col min="9766" max="9998" width="9.140625" style="90"/>
    <col min="9999" max="9999" width="5.140625" style="90" customWidth="1"/>
    <col min="10000" max="10000" width="27.140625" style="90" customWidth="1"/>
    <col min="10001" max="10002" width="19.42578125" style="90" customWidth="1"/>
    <col min="10003" max="10003" width="10.85546875" style="90" customWidth="1"/>
    <col min="10004" max="10005" width="19.42578125" style="90" customWidth="1"/>
    <col min="10006" max="10006" width="13.28515625" style="90" customWidth="1"/>
    <col min="10007" max="10007" width="13.7109375" style="90" customWidth="1"/>
    <col min="10008" max="10008" width="16.28515625" style="90" customWidth="1"/>
    <col min="10009" max="10009" width="10.140625" style="90" customWidth="1"/>
    <col min="10010" max="10011" width="17.7109375" style="90" customWidth="1"/>
    <col min="10012" max="10012" width="10.140625" style="90" customWidth="1"/>
    <col min="10013" max="10014" width="15.5703125" style="90" customWidth="1"/>
    <col min="10015" max="10015" width="11.42578125" style="90" customWidth="1"/>
    <col min="10016" max="10016" width="13.7109375" style="90" customWidth="1"/>
    <col min="10017" max="10017" width="15.85546875" style="90" customWidth="1"/>
    <col min="10018" max="10018" width="10.140625" style="90" customWidth="1"/>
    <col min="10019" max="10019" width="13.42578125" style="90" customWidth="1"/>
    <col min="10020" max="10020" width="13.5703125" style="90" customWidth="1"/>
    <col min="10021" max="10021" width="9" style="90" customWidth="1"/>
    <col min="10022" max="10254" width="9.140625" style="90"/>
    <col min="10255" max="10255" width="5.140625" style="90" customWidth="1"/>
    <col min="10256" max="10256" width="27.140625" style="90" customWidth="1"/>
    <col min="10257" max="10258" width="19.42578125" style="90" customWidth="1"/>
    <col min="10259" max="10259" width="10.85546875" style="90" customWidth="1"/>
    <col min="10260" max="10261" width="19.42578125" style="90" customWidth="1"/>
    <col min="10262" max="10262" width="13.28515625" style="90" customWidth="1"/>
    <col min="10263" max="10263" width="13.7109375" style="90" customWidth="1"/>
    <col min="10264" max="10264" width="16.28515625" style="90" customWidth="1"/>
    <col min="10265" max="10265" width="10.140625" style="90" customWidth="1"/>
    <col min="10266" max="10267" width="17.7109375" style="90" customWidth="1"/>
    <col min="10268" max="10268" width="10.140625" style="90" customWidth="1"/>
    <col min="10269" max="10270" width="15.5703125" style="90" customWidth="1"/>
    <col min="10271" max="10271" width="11.42578125" style="90" customWidth="1"/>
    <col min="10272" max="10272" width="13.7109375" style="90" customWidth="1"/>
    <col min="10273" max="10273" width="15.85546875" style="90" customWidth="1"/>
    <col min="10274" max="10274" width="10.140625" style="90" customWidth="1"/>
    <col min="10275" max="10275" width="13.42578125" style="90" customWidth="1"/>
    <col min="10276" max="10276" width="13.5703125" style="90" customWidth="1"/>
    <col min="10277" max="10277" width="9" style="90" customWidth="1"/>
    <col min="10278" max="10510" width="9.140625" style="90"/>
    <col min="10511" max="10511" width="5.140625" style="90" customWidth="1"/>
    <col min="10512" max="10512" width="27.140625" style="90" customWidth="1"/>
    <col min="10513" max="10514" width="19.42578125" style="90" customWidth="1"/>
    <col min="10515" max="10515" width="10.85546875" style="90" customWidth="1"/>
    <col min="10516" max="10517" width="19.42578125" style="90" customWidth="1"/>
    <col min="10518" max="10518" width="13.28515625" style="90" customWidth="1"/>
    <col min="10519" max="10519" width="13.7109375" style="90" customWidth="1"/>
    <col min="10520" max="10520" width="16.28515625" style="90" customWidth="1"/>
    <col min="10521" max="10521" width="10.140625" style="90" customWidth="1"/>
    <col min="10522" max="10523" width="17.7109375" style="90" customWidth="1"/>
    <col min="10524" max="10524" width="10.140625" style="90" customWidth="1"/>
    <col min="10525" max="10526" width="15.5703125" style="90" customWidth="1"/>
    <col min="10527" max="10527" width="11.42578125" style="90" customWidth="1"/>
    <col min="10528" max="10528" width="13.7109375" style="90" customWidth="1"/>
    <col min="10529" max="10529" width="15.85546875" style="90" customWidth="1"/>
    <col min="10530" max="10530" width="10.140625" style="90" customWidth="1"/>
    <col min="10531" max="10531" width="13.42578125" style="90" customWidth="1"/>
    <col min="10532" max="10532" width="13.5703125" style="90" customWidth="1"/>
    <col min="10533" max="10533" width="9" style="90" customWidth="1"/>
    <col min="10534" max="10766" width="9.140625" style="90"/>
    <col min="10767" max="10767" width="5.140625" style="90" customWidth="1"/>
    <col min="10768" max="10768" width="27.140625" style="90" customWidth="1"/>
    <col min="10769" max="10770" width="19.42578125" style="90" customWidth="1"/>
    <col min="10771" max="10771" width="10.85546875" style="90" customWidth="1"/>
    <col min="10772" max="10773" width="19.42578125" style="90" customWidth="1"/>
    <col min="10774" max="10774" width="13.28515625" style="90" customWidth="1"/>
    <col min="10775" max="10775" width="13.7109375" style="90" customWidth="1"/>
    <col min="10776" max="10776" width="16.28515625" style="90" customWidth="1"/>
    <col min="10777" max="10777" width="10.140625" style="90" customWidth="1"/>
    <col min="10778" max="10779" width="17.7109375" style="90" customWidth="1"/>
    <col min="10780" max="10780" width="10.140625" style="90" customWidth="1"/>
    <col min="10781" max="10782" width="15.5703125" style="90" customWidth="1"/>
    <col min="10783" max="10783" width="11.42578125" style="90" customWidth="1"/>
    <col min="10784" max="10784" width="13.7109375" style="90" customWidth="1"/>
    <col min="10785" max="10785" width="15.85546875" style="90" customWidth="1"/>
    <col min="10786" max="10786" width="10.140625" style="90" customWidth="1"/>
    <col min="10787" max="10787" width="13.42578125" style="90" customWidth="1"/>
    <col min="10788" max="10788" width="13.5703125" style="90" customWidth="1"/>
    <col min="10789" max="10789" width="9" style="90" customWidth="1"/>
    <col min="10790" max="11022" width="9.140625" style="90"/>
    <col min="11023" max="11023" width="5.140625" style="90" customWidth="1"/>
    <col min="11024" max="11024" width="27.140625" style="90" customWidth="1"/>
    <col min="11025" max="11026" width="19.42578125" style="90" customWidth="1"/>
    <col min="11027" max="11027" width="10.85546875" style="90" customWidth="1"/>
    <col min="11028" max="11029" width="19.42578125" style="90" customWidth="1"/>
    <col min="11030" max="11030" width="13.28515625" style="90" customWidth="1"/>
    <col min="11031" max="11031" width="13.7109375" style="90" customWidth="1"/>
    <col min="11032" max="11032" width="16.28515625" style="90" customWidth="1"/>
    <col min="11033" max="11033" width="10.140625" style="90" customWidth="1"/>
    <col min="11034" max="11035" width="17.7109375" style="90" customWidth="1"/>
    <col min="11036" max="11036" width="10.140625" style="90" customWidth="1"/>
    <col min="11037" max="11038" width="15.5703125" style="90" customWidth="1"/>
    <col min="11039" max="11039" width="11.42578125" style="90" customWidth="1"/>
    <col min="11040" max="11040" width="13.7109375" style="90" customWidth="1"/>
    <col min="11041" max="11041" width="15.85546875" style="90" customWidth="1"/>
    <col min="11042" max="11042" width="10.140625" style="90" customWidth="1"/>
    <col min="11043" max="11043" width="13.42578125" style="90" customWidth="1"/>
    <col min="11044" max="11044" width="13.5703125" style="90" customWidth="1"/>
    <col min="11045" max="11045" width="9" style="90" customWidth="1"/>
    <col min="11046" max="11278" width="9.140625" style="90"/>
    <col min="11279" max="11279" width="5.140625" style="90" customWidth="1"/>
    <col min="11280" max="11280" width="27.140625" style="90" customWidth="1"/>
    <col min="11281" max="11282" width="19.42578125" style="90" customWidth="1"/>
    <col min="11283" max="11283" width="10.85546875" style="90" customWidth="1"/>
    <col min="11284" max="11285" width="19.42578125" style="90" customWidth="1"/>
    <col min="11286" max="11286" width="13.28515625" style="90" customWidth="1"/>
    <col min="11287" max="11287" width="13.7109375" style="90" customWidth="1"/>
    <col min="11288" max="11288" width="16.28515625" style="90" customWidth="1"/>
    <col min="11289" max="11289" width="10.140625" style="90" customWidth="1"/>
    <col min="11290" max="11291" width="17.7109375" style="90" customWidth="1"/>
    <col min="11292" max="11292" width="10.140625" style="90" customWidth="1"/>
    <col min="11293" max="11294" width="15.5703125" style="90" customWidth="1"/>
    <col min="11295" max="11295" width="11.42578125" style="90" customWidth="1"/>
    <col min="11296" max="11296" width="13.7109375" style="90" customWidth="1"/>
    <col min="11297" max="11297" width="15.85546875" style="90" customWidth="1"/>
    <col min="11298" max="11298" width="10.140625" style="90" customWidth="1"/>
    <col min="11299" max="11299" width="13.42578125" style="90" customWidth="1"/>
    <col min="11300" max="11300" width="13.5703125" style="90" customWidth="1"/>
    <col min="11301" max="11301" width="9" style="90" customWidth="1"/>
    <col min="11302" max="11534" width="9.140625" style="90"/>
    <col min="11535" max="11535" width="5.140625" style="90" customWidth="1"/>
    <col min="11536" max="11536" width="27.140625" style="90" customWidth="1"/>
    <col min="11537" max="11538" width="19.42578125" style="90" customWidth="1"/>
    <col min="11539" max="11539" width="10.85546875" style="90" customWidth="1"/>
    <col min="11540" max="11541" width="19.42578125" style="90" customWidth="1"/>
    <col min="11542" max="11542" width="13.28515625" style="90" customWidth="1"/>
    <col min="11543" max="11543" width="13.7109375" style="90" customWidth="1"/>
    <col min="11544" max="11544" width="16.28515625" style="90" customWidth="1"/>
    <col min="11545" max="11545" width="10.140625" style="90" customWidth="1"/>
    <col min="11546" max="11547" width="17.7109375" style="90" customWidth="1"/>
    <col min="11548" max="11548" width="10.140625" style="90" customWidth="1"/>
    <col min="11549" max="11550" width="15.5703125" style="90" customWidth="1"/>
    <col min="11551" max="11551" width="11.42578125" style="90" customWidth="1"/>
    <col min="11552" max="11552" width="13.7109375" style="90" customWidth="1"/>
    <col min="11553" max="11553" width="15.85546875" style="90" customWidth="1"/>
    <col min="11554" max="11554" width="10.140625" style="90" customWidth="1"/>
    <col min="11555" max="11555" width="13.42578125" style="90" customWidth="1"/>
    <col min="11556" max="11556" width="13.5703125" style="90" customWidth="1"/>
    <col min="11557" max="11557" width="9" style="90" customWidth="1"/>
    <col min="11558" max="11790" width="9.140625" style="90"/>
    <col min="11791" max="11791" width="5.140625" style="90" customWidth="1"/>
    <col min="11792" max="11792" width="27.140625" style="90" customWidth="1"/>
    <col min="11793" max="11794" width="19.42578125" style="90" customWidth="1"/>
    <col min="11795" max="11795" width="10.85546875" style="90" customWidth="1"/>
    <col min="11796" max="11797" width="19.42578125" style="90" customWidth="1"/>
    <col min="11798" max="11798" width="13.28515625" style="90" customWidth="1"/>
    <col min="11799" max="11799" width="13.7109375" style="90" customWidth="1"/>
    <col min="11800" max="11800" width="16.28515625" style="90" customWidth="1"/>
    <col min="11801" max="11801" width="10.140625" style="90" customWidth="1"/>
    <col min="11802" max="11803" width="17.7109375" style="90" customWidth="1"/>
    <col min="11804" max="11804" width="10.140625" style="90" customWidth="1"/>
    <col min="11805" max="11806" width="15.5703125" style="90" customWidth="1"/>
    <col min="11807" max="11807" width="11.42578125" style="90" customWidth="1"/>
    <col min="11808" max="11808" width="13.7109375" style="90" customWidth="1"/>
    <col min="11809" max="11809" width="15.85546875" style="90" customWidth="1"/>
    <col min="11810" max="11810" width="10.140625" style="90" customWidth="1"/>
    <col min="11811" max="11811" width="13.42578125" style="90" customWidth="1"/>
    <col min="11812" max="11812" width="13.5703125" style="90" customWidth="1"/>
    <col min="11813" max="11813" width="9" style="90" customWidth="1"/>
    <col min="11814" max="12046" width="9.140625" style="90"/>
    <col min="12047" max="12047" width="5.140625" style="90" customWidth="1"/>
    <col min="12048" max="12048" width="27.140625" style="90" customWidth="1"/>
    <col min="12049" max="12050" width="19.42578125" style="90" customWidth="1"/>
    <col min="12051" max="12051" width="10.85546875" style="90" customWidth="1"/>
    <col min="12052" max="12053" width="19.42578125" style="90" customWidth="1"/>
    <col min="12054" max="12054" width="13.28515625" style="90" customWidth="1"/>
    <col min="12055" max="12055" width="13.7109375" style="90" customWidth="1"/>
    <col min="12056" max="12056" width="16.28515625" style="90" customWidth="1"/>
    <col min="12057" max="12057" width="10.140625" style="90" customWidth="1"/>
    <col min="12058" max="12059" width="17.7109375" style="90" customWidth="1"/>
    <col min="12060" max="12060" width="10.140625" style="90" customWidth="1"/>
    <col min="12061" max="12062" width="15.5703125" style="90" customWidth="1"/>
    <col min="12063" max="12063" width="11.42578125" style="90" customWidth="1"/>
    <col min="12064" max="12064" width="13.7109375" style="90" customWidth="1"/>
    <col min="12065" max="12065" width="15.85546875" style="90" customWidth="1"/>
    <col min="12066" max="12066" width="10.140625" style="90" customWidth="1"/>
    <col min="12067" max="12067" width="13.42578125" style="90" customWidth="1"/>
    <col min="12068" max="12068" width="13.5703125" style="90" customWidth="1"/>
    <col min="12069" max="12069" width="9" style="90" customWidth="1"/>
    <col min="12070" max="12302" width="9.140625" style="90"/>
    <col min="12303" max="12303" width="5.140625" style="90" customWidth="1"/>
    <col min="12304" max="12304" width="27.140625" style="90" customWidth="1"/>
    <col min="12305" max="12306" width="19.42578125" style="90" customWidth="1"/>
    <col min="12307" max="12307" width="10.85546875" style="90" customWidth="1"/>
    <col min="12308" max="12309" width="19.42578125" style="90" customWidth="1"/>
    <col min="12310" max="12310" width="13.28515625" style="90" customWidth="1"/>
    <col min="12311" max="12311" width="13.7109375" style="90" customWidth="1"/>
    <col min="12312" max="12312" width="16.28515625" style="90" customWidth="1"/>
    <col min="12313" max="12313" width="10.140625" style="90" customWidth="1"/>
    <col min="12314" max="12315" width="17.7109375" style="90" customWidth="1"/>
    <col min="12316" max="12316" width="10.140625" style="90" customWidth="1"/>
    <col min="12317" max="12318" width="15.5703125" style="90" customWidth="1"/>
    <col min="12319" max="12319" width="11.42578125" style="90" customWidth="1"/>
    <col min="12320" max="12320" width="13.7109375" style="90" customWidth="1"/>
    <col min="12321" max="12321" width="15.85546875" style="90" customWidth="1"/>
    <col min="12322" max="12322" width="10.140625" style="90" customWidth="1"/>
    <col min="12323" max="12323" width="13.42578125" style="90" customWidth="1"/>
    <col min="12324" max="12324" width="13.5703125" style="90" customWidth="1"/>
    <col min="12325" max="12325" width="9" style="90" customWidth="1"/>
    <col min="12326" max="12558" width="9.140625" style="90"/>
    <col min="12559" max="12559" width="5.140625" style="90" customWidth="1"/>
    <col min="12560" max="12560" width="27.140625" style="90" customWidth="1"/>
    <col min="12561" max="12562" width="19.42578125" style="90" customWidth="1"/>
    <col min="12563" max="12563" width="10.85546875" style="90" customWidth="1"/>
    <col min="12564" max="12565" width="19.42578125" style="90" customWidth="1"/>
    <col min="12566" max="12566" width="13.28515625" style="90" customWidth="1"/>
    <col min="12567" max="12567" width="13.7109375" style="90" customWidth="1"/>
    <col min="12568" max="12568" width="16.28515625" style="90" customWidth="1"/>
    <col min="12569" max="12569" width="10.140625" style="90" customWidth="1"/>
    <col min="12570" max="12571" width="17.7109375" style="90" customWidth="1"/>
    <col min="12572" max="12572" width="10.140625" style="90" customWidth="1"/>
    <col min="12573" max="12574" width="15.5703125" style="90" customWidth="1"/>
    <col min="12575" max="12575" width="11.42578125" style="90" customWidth="1"/>
    <col min="12576" max="12576" width="13.7109375" style="90" customWidth="1"/>
    <col min="12577" max="12577" width="15.85546875" style="90" customWidth="1"/>
    <col min="12578" max="12578" width="10.140625" style="90" customWidth="1"/>
    <col min="12579" max="12579" width="13.42578125" style="90" customWidth="1"/>
    <col min="12580" max="12580" width="13.5703125" style="90" customWidth="1"/>
    <col min="12581" max="12581" width="9" style="90" customWidth="1"/>
    <col min="12582" max="12814" width="9.140625" style="90"/>
    <col min="12815" max="12815" width="5.140625" style="90" customWidth="1"/>
    <col min="12816" max="12816" width="27.140625" style="90" customWidth="1"/>
    <col min="12817" max="12818" width="19.42578125" style="90" customWidth="1"/>
    <col min="12819" max="12819" width="10.85546875" style="90" customWidth="1"/>
    <col min="12820" max="12821" width="19.42578125" style="90" customWidth="1"/>
    <col min="12822" max="12822" width="13.28515625" style="90" customWidth="1"/>
    <col min="12823" max="12823" width="13.7109375" style="90" customWidth="1"/>
    <col min="12824" max="12824" width="16.28515625" style="90" customWidth="1"/>
    <col min="12825" max="12825" width="10.140625" style="90" customWidth="1"/>
    <col min="12826" max="12827" width="17.7109375" style="90" customWidth="1"/>
    <col min="12828" max="12828" width="10.140625" style="90" customWidth="1"/>
    <col min="12829" max="12830" width="15.5703125" style="90" customWidth="1"/>
    <col min="12831" max="12831" width="11.42578125" style="90" customWidth="1"/>
    <col min="12832" max="12832" width="13.7109375" style="90" customWidth="1"/>
    <col min="12833" max="12833" width="15.85546875" style="90" customWidth="1"/>
    <col min="12834" max="12834" width="10.140625" style="90" customWidth="1"/>
    <col min="12835" max="12835" width="13.42578125" style="90" customWidth="1"/>
    <col min="12836" max="12836" width="13.5703125" style="90" customWidth="1"/>
    <col min="12837" max="12837" width="9" style="90" customWidth="1"/>
    <col min="12838" max="13070" width="9.140625" style="90"/>
    <col min="13071" max="13071" width="5.140625" style="90" customWidth="1"/>
    <col min="13072" max="13072" width="27.140625" style="90" customWidth="1"/>
    <col min="13073" max="13074" width="19.42578125" style="90" customWidth="1"/>
    <col min="13075" max="13075" width="10.85546875" style="90" customWidth="1"/>
    <col min="13076" max="13077" width="19.42578125" style="90" customWidth="1"/>
    <col min="13078" max="13078" width="13.28515625" style="90" customWidth="1"/>
    <col min="13079" max="13079" width="13.7109375" style="90" customWidth="1"/>
    <col min="13080" max="13080" width="16.28515625" style="90" customWidth="1"/>
    <col min="13081" max="13081" width="10.140625" style="90" customWidth="1"/>
    <col min="13082" max="13083" width="17.7109375" style="90" customWidth="1"/>
    <col min="13084" max="13084" width="10.140625" style="90" customWidth="1"/>
    <col min="13085" max="13086" width="15.5703125" style="90" customWidth="1"/>
    <col min="13087" max="13087" width="11.42578125" style="90" customWidth="1"/>
    <col min="13088" max="13088" width="13.7109375" style="90" customWidth="1"/>
    <col min="13089" max="13089" width="15.85546875" style="90" customWidth="1"/>
    <col min="13090" max="13090" width="10.140625" style="90" customWidth="1"/>
    <col min="13091" max="13091" width="13.42578125" style="90" customWidth="1"/>
    <col min="13092" max="13092" width="13.5703125" style="90" customWidth="1"/>
    <col min="13093" max="13093" width="9" style="90" customWidth="1"/>
    <col min="13094" max="13326" width="9.140625" style="90"/>
    <col min="13327" max="13327" width="5.140625" style="90" customWidth="1"/>
    <col min="13328" max="13328" width="27.140625" style="90" customWidth="1"/>
    <col min="13329" max="13330" width="19.42578125" style="90" customWidth="1"/>
    <col min="13331" max="13331" width="10.85546875" style="90" customWidth="1"/>
    <col min="13332" max="13333" width="19.42578125" style="90" customWidth="1"/>
    <col min="13334" max="13334" width="13.28515625" style="90" customWidth="1"/>
    <col min="13335" max="13335" width="13.7109375" style="90" customWidth="1"/>
    <col min="13336" max="13336" width="16.28515625" style="90" customWidth="1"/>
    <col min="13337" max="13337" width="10.140625" style="90" customWidth="1"/>
    <col min="13338" max="13339" width="17.7109375" style="90" customWidth="1"/>
    <col min="13340" max="13340" width="10.140625" style="90" customWidth="1"/>
    <col min="13341" max="13342" width="15.5703125" style="90" customWidth="1"/>
    <col min="13343" max="13343" width="11.42578125" style="90" customWidth="1"/>
    <col min="13344" max="13344" width="13.7109375" style="90" customWidth="1"/>
    <col min="13345" max="13345" width="15.85546875" style="90" customWidth="1"/>
    <col min="13346" max="13346" width="10.140625" style="90" customWidth="1"/>
    <col min="13347" max="13347" width="13.42578125" style="90" customWidth="1"/>
    <col min="13348" max="13348" width="13.5703125" style="90" customWidth="1"/>
    <col min="13349" max="13349" width="9" style="90" customWidth="1"/>
    <col min="13350" max="13582" width="9.140625" style="90"/>
    <col min="13583" max="13583" width="5.140625" style="90" customWidth="1"/>
    <col min="13584" max="13584" width="27.140625" style="90" customWidth="1"/>
    <col min="13585" max="13586" width="19.42578125" style="90" customWidth="1"/>
    <col min="13587" max="13587" width="10.85546875" style="90" customWidth="1"/>
    <col min="13588" max="13589" width="19.42578125" style="90" customWidth="1"/>
    <col min="13590" max="13590" width="13.28515625" style="90" customWidth="1"/>
    <col min="13591" max="13591" width="13.7109375" style="90" customWidth="1"/>
    <col min="13592" max="13592" width="16.28515625" style="90" customWidth="1"/>
    <col min="13593" max="13593" width="10.140625" style="90" customWidth="1"/>
    <col min="13594" max="13595" width="17.7109375" style="90" customWidth="1"/>
    <col min="13596" max="13596" width="10.140625" style="90" customWidth="1"/>
    <col min="13597" max="13598" width="15.5703125" style="90" customWidth="1"/>
    <col min="13599" max="13599" width="11.42578125" style="90" customWidth="1"/>
    <col min="13600" max="13600" width="13.7109375" style="90" customWidth="1"/>
    <col min="13601" max="13601" width="15.85546875" style="90" customWidth="1"/>
    <col min="13602" max="13602" width="10.140625" style="90" customWidth="1"/>
    <col min="13603" max="13603" width="13.42578125" style="90" customWidth="1"/>
    <col min="13604" max="13604" width="13.5703125" style="90" customWidth="1"/>
    <col min="13605" max="13605" width="9" style="90" customWidth="1"/>
    <col min="13606" max="13838" width="9.140625" style="90"/>
    <col min="13839" max="13839" width="5.140625" style="90" customWidth="1"/>
    <col min="13840" max="13840" width="27.140625" style="90" customWidth="1"/>
    <col min="13841" max="13842" width="19.42578125" style="90" customWidth="1"/>
    <col min="13843" max="13843" width="10.85546875" style="90" customWidth="1"/>
    <col min="13844" max="13845" width="19.42578125" style="90" customWidth="1"/>
    <col min="13846" max="13846" width="13.28515625" style="90" customWidth="1"/>
    <col min="13847" max="13847" width="13.7109375" style="90" customWidth="1"/>
    <col min="13848" max="13848" width="16.28515625" style="90" customWidth="1"/>
    <col min="13849" max="13849" width="10.140625" style="90" customWidth="1"/>
    <col min="13850" max="13851" width="17.7109375" style="90" customWidth="1"/>
    <col min="13852" max="13852" width="10.140625" style="90" customWidth="1"/>
    <col min="13853" max="13854" width="15.5703125" style="90" customWidth="1"/>
    <col min="13855" max="13855" width="11.42578125" style="90" customWidth="1"/>
    <col min="13856" max="13856" width="13.7109375" style="90" customWidth="1"/>
    <col min="13857" max="13857" width="15.85546875" style="90" customWidth="1"/>
    <col min="13858" max="13858" width="10.140625" style="90" customWidth="1"/>
    <col min="13859" max="13859" width="13.42578125" style="90" customWidth="1"/>
    <col min="13860" max="13860" width="13.5703125" style="90" customWidth="1"/>
    <col min="13861" max="13861" width="9" style="90" customWidth="1"/>
    <col min="13862" max="14094" width="9.140625" style="90"/>
    <col min="14095" max="14095" width="5.140625" style="90" customWidth="1"/>
    <col min="14096" max="14096" width="27.140625" style="90" customWidth="1"/>
    <col min="14097" max="14098" width="19.42578125" style="90" customWidth="1"/>
    <col min="14099" max="14099" width="10.85546875" style="90" customWidth="1"/>
    <col min="14100" max="14101" width="19.42578125" style="90" customWidth="1"/>
    <col min="14102" max="14102" width="13.28515625" style="90" customWidth="1"/>
    <col min="14103" max="14103" width="13.7109375" style="90" customWidth="1"/>
    <col min="14104" max="14104" width="16.28515625" style="90" customWidth="1"/>
    <col min="14105" max="14105" width="10.140625" style="90" customWidth="1"/>
    <col min="14106" max="14107" width="17.7109375" style="90" customWidth="1"/>
    <col min="14108" max="14108" width="10.140625" style="90" customWidth="1"/>
    <col min="14109" max="14110" width="15.5703125" style="90" customWidth="1"/>
    <col min="14111" max="14111" width="11.42578125" style="90" customWidth="1"/>
    <col min="14112" max="14112" width="13.7109375" style="90" customWidth="1"/>
    <col min="14113" max="14113" width="15.85546875" style="90" customWidth="1"/>
    <col min="14114" max="14114" width="10.140625" style="90" customWidth="1"/>
    <col min="14115" max="14115" width="13.42578125" style="90" customWidth="1"/>
    <col min="14116" max="14116" width="13.5703125" style="90" customWidth="1"/>
    <col min="14117" max="14117" width="9" style="90" customWidth="1"/>
    <col min="14118" max="14350" width="9.140625" style="90"/>
    <col min="14351" max="14351" width="5.140625" style="90" customWidth="1"/>
    <col min="14352" max="14352" width="27.140625" style="90" customWidth="1"/>
    <col min="14353" max="14354" width="19.42578125" style="90" customWidth="1"/>
    <col min="14355" max="14355" width="10.85546875" style="90" customWidth="1"/>
    <col min="14356" max="14357" width="19.42578125" style="90" customWidth="1"/>
    <col min="14358" max="14358" width="13.28515625" style="90" customWidth="1"/>
    <col min="14359" max="14359" width="13.7109375" style="90" customWidth="1"/>
    <col min="14360" max="14360" width="16.28515625" style="90" customWidth="1"/>
    <col min="14361" max="14361" width="10.140625" style="90" customWidth="1"/>
    <col min="14362" max="14363" width="17.7109375" style="90" customWidth="1"/>
    <col min="14364" max="14364" width="10.140625" style="90" customWidth="1"/>
    <col min="14365" max="14366" width="15.5703125" style="90" customWidth="1"/>
    <col min="14367" max="14367" width="11.42578125" style="90" customWidth="1"/>
    <col min="14368" max="14368" width="13.7109375" style="90" customWidth="1"/>
    <col min="14369" max="14369" width="15.85546875" style="90" customWidth="1"/>
    <col min="14370" max="14370" width="10.140625" style="90" customWidth="1"/>
    <col min="14371" max="14371" width="13.42578125" style="90" customWidth="1"/>
    <col min="14372" max="14372" width="13.5703125" style="90" customWidth="1"/>
    <col min="14373" max="14373" width="9" style="90" customWidth="1"/>
    <col min="14374" max="14606" width="9.140625" style="90"/>
    <col min="14607" max="14607" width="5.140625" style="90" customWidth="1"/>
    <col min="14608" max="14608" width="27.140625" style="90" customWidth="1"/>
    <col min="14609" max="14610" width="19.42578125" style="90" customWidth="1"/>
    <col min="14611" max="14611" width="10.85546875" style="90" customWidth="1"/>
    <col min="14612" max="14613" width="19.42578125" style="90" customWidth="1"/>
    <col min="14614" max="14614" width="13.28515625" style="90" customWidth="1"/>
    <col min="14615" max="14615" width="13.7109375" style="90" customWidth="1"/>
    <col min="14616" max="14616" width="16.28515625" style="90" customWidth="1"/>
    <col min="14617" max="14617" width="10.140625" style="90" customWidth="1"/>
    <col min="14618" max="14619" width="17.7109375" style="90" customWidth="1"/>
    <col min="14620" max="14620" width="10.140625" style="90" customWidth="1"/>
    <col min="14621" max="14622" width="15.5703125" style="90" customWidth="1"/>
    <col min="14623" max="14623" width="11.42578125" style="90" customWidth="1"/>
    <col min="14624" max="14624" width="13.7109375" style="90" customWidth="1"/>
    <col min="14625" max="14625" width="15.85546875" style="90" customWidth="1"/>
    <col min="14626" max="14626" width="10.140625" style="90" customWidth="1"/>
    <col min="14627" max="14627" width="13.42578125" style="90" customWidth="1"/>
    <col min="14628" max="14628" width="13.5703125" style="90" customWidth="1"/>
    <col min="14629" max="14629" width="9" style="90" customWidth="1"/>
    <col min="14630" max="14862" width="9.140625" style="90"/>
    <col min="14863" max="14863" width="5.140625" style="90" customWidth="1"/>
    <col min="14864" max="14864" width="27.140625" style="90" customWidth="1"/>
    <col min="14865" max="14866" width="19.42578125" style="90" customWidth="1"/>
    <col min="14867" max="14867" width="10.85546875" style="90" customWidth="1"/>
    <col min="14868" max="14869" width="19.42578125" style="90" customWidth="1"/>
    <col min="14870" max="14870" width="13.28515625" style="90" customWidth="1"/>
    <col min="14871" max="14871" width="13.7109375" style="90" customWidth="1"/>
    <col min="14872" max="14872" width="16.28515625" style="90" customWidth="1"/>
    <col min="14873" max="14873" width="10.140625" style="90" customWidth="1"/>
    <col min="14874" max="14875" width="17.7109375" style="90" customWidth="1"/>
    <col min="14876" max="14876" width="10.140625" style="90" customWidth="1"/>
    <col min="14877" max="14878" width="15.5703125" style="90" customWidth="1"/>
    <col min="14879" max="14879" width="11.42578125" style="90" customWidth="1"/>
    <col min="14880" max="14880" width="13.7109375" style="90" customWidth="1"/>
    <col min="14881" max="14881" width="15.85546875" style="90" customWidth="1"/>
    <col min="14882" max="14882" width="10.140625" style="90" customWidth="1"/>
    <col min="14883" max="14883" width="13.42578125" style="90" customWidth="1"/>
    <col min="14884" max="14884" width="13.5703125" style="90" customWidth="1"/>
    <col min="14885" max="14885" width="9" style="90" customWidth="1"/>
    <col min="14886" max="15118" width="9.140625" style="90"/>
    <col min="15119" max="15119" width="5.140625" style="90" customWidth="1"/>
    <col min="15120" max="15120" width="27.140625" style="90" customWidth="1"/>
    <col min="15121" max="15122" width="19.42578125" style="90" customWidth="1"/>
    <col min="15123" max="15123" width="10.85546875" style="90" customWidth="1"/>
    <col min="15124" max="15125" width="19.42578125" style="90" customWidth="1"/>
    <col min="15126" max="15126" width="13.28515625" style="90" customWidth="1"/>
    <col min="15127" max="15127" width="13.7109375" style="90" customWidth="1"/>
    <col min="15128" max="15128" width="16.28515625" style="90" customWidth="1"/>
    <col min="15129" max="15129" width="10.140625" style="90" customWidth="1"/>
    <col min="15130" max="15131" width="17.7109375" style="90" customWidth="1"/>
    <col min="15132" max="15132" width="10.140625" style="90" customWidth="1"/>
    <col min="15133" max="15134" width="15.5703125" style="90" customWidth="1"/>
    <col min="15135" max="15135" width="11.42578125" style="90" customWidth="1"/>
    <col min="15136" max="15136" width="13.7109375" style="90" customWidth="1"/>
    <col min="15137" max="15137" width="15.85546875" style="90" customWidth="1"/>
    <col min="15138" max="15138" width="10.140625" style="90" customWidth="1"/>
    <col min="15139" max="15139" width="13.42578125" style="90" customWidth="1"/>
    <col min="15140" max="15140" width="13.5703125" style="90" customWidth="1"/>
    <col min="15141" max="15141" width="9" style="90" customWidth="1"/>
    <col min="15142" max="15374" width="9.140625" style="90"/>
    <col min="15375" max="15375" width="5.140625" style="90" customWidth="1"/>
    <col min="15376" max="15376" width="27.140625" style="90" customWidth="1"/>
    <col min="15377" max="15378" width="19.42578125" style="90" customWidth="1"/>
    <col min="15379" max="15379" width="10.85546875" style="90" customWidth="1"/>
    <col min="15380" max="15381" width="19.42578125" style="90" customWidth="1"/>
    <col min="15382" max="15382" width="13.28515625" style="90" customWidth="1"/>
    <col min="15383" max="15383" width="13.7109375" style="90" customWidth="1"/>
    <col min="15384" max="15384" width="16.28515625" style="90" customWidth="1"/>
    <col min="15385" max="15385" width="10.140625" style="90" customWidth="1"/>
    <col min="15386" max="15387" width="17.7109375" style="90" customWidth="1"/>
    <col min="15388" max="15388" width="10.140625" style="90" customWidth="1"/>
    <col min="15389" max="15390" width="15.5703125" style="90" customWidth="1"/>
    <col min="15391" max="15391" width="11.42578125" style="90" customWidth="1"/>
    <col min="15392" max="15392" width="13.7109375" style="90" customWidth="1"/>
    <col min="15393" max="15393" width="15.85546875" style="90" customWidth="1"/>
    <col min="15394" max="15394" width="10.140625" style="90" customWidth="1"/>
    <col min="15395" max="15395" width="13.42578125" style="90" customWidth="1"/>
    <col min="15396" max="15396" width="13.5703125" style="90" customWidth="1"/>
    <col min="15397" max="15397" width="9" style="90" customWidth="1"/>
    <col min="15398" max="15630" width="9.140625" style="90"/>
    <col min="15631" max="15631" width="5.140625" style="90" customWidth="1"/>
    <col min="15632" max="15632" width="27.140625" style="90" customWidth="1"/>
    <col min="15633" max="15634" width="19.42578125" style="90" customWidth="1"/>
    <col min="15635" max="15635" width="10.85546875" style="90" customWidth="1"/>
    <col min="15636" max="15637" width="19.42578125" style="90" customWidth="1"/>
    <col min="15638" max="15638" width="13.28515625" style="90" customWidth="1"/>
    <col min="15639" max="15639" width="13.7109375" style="90" customWidth="1"/>
    <col min="15640" max="15640" width="16.28515625" style="90" customWidth="1"/>
    <col min="15641" max="15641" width="10.140625" style="90" customWidth="1"/>
    <col min="15642" max="15643" width="17.7109375" style="90" customWidth="1"/>
    <col min="15644" max="15644" width="10.140625" style="90" customWidth="1"/>
    <col min="15645" max="15646" width="15.5703125" style="90" customWidth="1"/>
    <col min="15647" max="15647" width="11.42578125" style="90" customWidth="1"/>
    <col min="15648" max="15648" width="13.7109375" style="90" customWidth="1"/>
    <col min="15649" max="15649" width="15.85546875" style="90" customWidth="1"/>
    <col min="15650" max="15650" width="10.140625" style="90" customWidth="1"/>
    <col min="15651" max="15651" width="13.42578125" style="90" customWidth="1"/>
    <col min="15652" max="15652" width="13.5703125" style="90" customWidth="1"/>
    <col min="15653" max="15653" width="9" style="90" customWidth="1"/>
    <col min="15654" max="15886" width="9.140625" style="90"/>
    <col min="15887" max="15887" width="5.140625" style="90" customWidth="1"/>
    <col min="15888" max="15888" width="27.140625" style="90" customWidth="1"/>
    <col min="15889" max="15890" width="19.42578125" style="90" customWidth="1"/>
    <col min="15891" max="15891" width="10.85546875" style="90" customWidth="1"/>
    <col min="15892" max="15893" width="19.42578125" style="90" customWidth="1"/>
    <col min="15894" max="15894" width="13.28515625" style="90" customWidth="1"/>
    <col min="15895" max="15895" width="13.7109375" style="90" customWidth="1"/>
    <col min="15896" max="15896" width="16.28515625" style="90" customWidth="1"/>
    <col min="15897" max="15897" width="10.140625" style="90" customWidth="1"/>
    <col min="15898" max="15899" width="17.7109375" style="90" customWidth="1"/>
    <col min="15900" max="15900" width="10.140625" style="90" customWidth="1"/>
    <col min="15901" max="15902" width="15.5703125" style="90" customWidth="1"/>
    <col min="15903" max="15903" width="11.42578125" style="90" customWidth="1"/>
    <col min="15904" max="15904" width="13.7109375" style="90" customWidth="1"/>
    <col min="15905" max="15905" width="15.85546875" style="90" customWidth="1"/>
    <col min="15906" max="15906" width="10.140625" style="90" customWidth="1"/>
    <col min="15907" max="15907" width="13.42578125" style="90" customWidth="1"/>
    <col min="15908" max="15908" width="13.5703125" style="90" customWidth="1"/>
    <col min="15909" max="15909" width="9" style="90" customWidth="1"/>
    <col min="15910" max="16142" width="9.140625" style="90"/>
    <col min="16143" max="16143" width="5.140625" style="90" customWidth="1"/>
    <col min="16144" max="16144" width="27.140625" style="90" customWidth="1"/>
    <col min="16145" max="16146" width="19.42578125" style="90" customWidth="1"/>
    <col min="16147" max="16147" width="10.85546875" style="90" customWidth="1"/>
    <col min="16148" max="16149" width="19.42578125" style="90" customWidth="1"/>
    <col min="16150" max="16150" width="13.28515625" style="90" customWidth="1"/>
    <col min="16151" max="16151" width="13.7109375" style="90" customWidth="1"/>
    <col min="16152" max="16152" width="16.28515625" style="90" customWidth="1"/>
    <col min="16153" max="16153" width="10.140625" style="90" customWidth="1"/>
    <col min="16154" max="16155" width="17.7109375" style="90" customWidth="1"/>
    <col min="16156" max="16156" width="10.140625" style="90" customWidth="1"/>
    <col min="16157" max="16158" width="15.5703125" style="90" customWidth="1"/>
    <col min="16159" max="16159" width="11.42578125" style="90" customWidth="1"/>
    <col min="16160" max="16160" width="13.7109375" style="90" customWidth="1"/>
    <col min="16161" max="16161" width="15.85546875" style="90" customWidth="1"/>
    <col min="16162" max="16162" width="10.140625" style="90" customWidth="1"/>
    <col min="16163" max="16163" width="13.42578125" style="90" customWidth="1"/>
    <col min="16164" max="16164" width="13.5703125" style="90" customWidth="1"/>
    <col min="16165" max="16165" width="9" style="90" customWidth="1"/>
    <col min="16166" max="16384" width="9.140625" style="90"/>
  </cols>
  <sheetData>
    <row r="1" spans="1:47" ht="23.25" customHeight="1" x14ac:dyDescent="0.3"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73" t="s">
        <v>237</v>
      </c>
      <c r="AL1" s="173"/>
      <c r="AM1" s="173"/>
      <c r="AN1" s="173"/>
      <c r="AO1" s="173"/>
      <c r="AP1" s="173"/>
      <c r="AQ1" s="173"/>
      <c r="AR1" s="173"/>
      <c r="AS1" s="173"/>
      <c r="AT1" s="173"/>
      <c r="AU1" s="173"/>
    </row>
    <row r="2" spans="1:47" ht="21" customHeight="1" x14ac:dyDescent="0.3"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73" t="s">
        <v>178</v>
      </c>
      <c r="AL2" s="173"/>
      <c r="AM2" s="173"/>
      <c r="AN2" s="173"/>
      <c r="AO2" s="173"/>
      <c r="AP2" s="173"/>
      <c r="AQ2" s="173"/>
      <c r="AR2" s="173"/>
      <c r="AS2" s="173"/>
      <c r="AT2" s="173"/>
      <c r="AU2" s="173"/>
    </row>
    <row r="3" spans="1:47" ht="19.5" customHeight="1" x14ac:dyDescent="0.3"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74" t="s">
        <v>205</v>
      </c>
      <c r="AL3" s="174"/>
      <c r="AM3" s="174"/>
      <c r="AN3" s="174"/>
      <c r="AO3" s="174"/>
      <c r="AP3" s="174"/>
      <c r="AQ3" s="174"/>
      <c r="AR3" s="174"/>
      <c r="AS3" s="174"/>
      <c r="AT3" s="174"/>
      <c r="AU3" s="174"/>
    </row>
    <row r="4" spans="1:47" ht="30.75" customHeight="1" x14ac:dyDescent="0.3"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74" t="s">
        <v>206</v>
      </c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47" ht="18.75" customHeight="1" x14ac:dyDescent="0.3">
      <c r="A5" s="175" t="s">
        <v>420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</row>
    <row r="6" spans="1:47" ht="18.75" customHeight="1" x14ac:dyDescent="0.3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</row>
    <row r="7" spans="1:47" ht="18.75" customHeight="1" x14ac:dyDescent="0.3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5" t="s">
        <v>238</v>
      </c>
    </row>
    <row r="8" spans="1:47" s="117" customFormat="1" ht="163.5" customHeight="1" x14ac:dyDescent="0.25">
      <c r="A8" s="116" t="s">
        <v>193</v>
      </c>
      <c r="B8" s="116" t="s">
        <v>414</v>
      </c>
      <c r="C8" s="169" t="s">
        <v>204</v>
      </c>
      <c r="D8" s="170"/>
      <c r="E8" s="171"/>
      <c r="F8" s="169" t="s">
        <v>331</v>
      </c>
      <c r="G8" s="170"/>
      <c r="H8" s="171"/>
      <c r="I8" s="169" t="s">
        <v>81</v>
      </c>
      <c r="J8" s="170"/>
      <c r="K8" s="171"/>
      <c r="L8" s="169" t="s">
        <v>63</v>
      </c>
      <c r="M8" s="170"/>
      <c r="N8" s="171"/>
      <c r="O8" s="169" t="s">
        <v>298</v>
      </c>
      <c r="P8" s="170"/>
      <c r="Q8" s="171"/>
      <c r="R8" s="169" t="s">
        <v>473</v>
      </c>
      <c r="S8" s="170"/>
      <c r="T8" s="171"/>
      <c r="U8" s="169" t="s">
        <v>332</v>
      </c>
      <c r="V8" s="170"/>
      <c r="W8" s="171"/>
      <c r="X8" s="169" t="s">
        <v>333</v>
      </c>
      <c r="Y8" s="170"/>
      <c r="Z8" s="171"/>
      <c r="AA8" s="169" t="s">
        <v>474</v>
      </c>
      <c r="AB8" s="170"/>
      <c r="AC8" s="171"/>
      <c r="AD8" s="169" t="s">
        <v>334</v>
      </c>
      <c r="AE8" s="170"/>
      <c r="AF8" s="171"/>
      <c r="AG8" s="169" t="s">
        <v>335</v>
      </c>
      <c r="AH8" s="170"/>
      <c r="AI8" s="171"/>
      <c r="AJ8" s="169" t="s">
        <v>408</v>
      </c>
      <c r="AK8" s="170"/>
      <c r="AL8" s="171"/>
      <c r="AM8" s="169" t="s">
        <v>475</v>
      </c>
      <c r="AN8" s="170"/>
      <c r="AO8" s="171"/>
      <c r="AP8" s="169" t="s">
        <v>74</v>
      </c>
      <c r="AQ8" s="170"/>
      <c r="AR8" s="171"/>
      <c r="AS8" s="169" t="s">
        <v>476</v>
      </c>
      <c r="AT8" s="170"/>
      <c r="AU8" s="171"/>
    </row>
    <row r="9" spans="1:47" s="117" customFormat="1" ht="47.25" x14ac:dyDescent="0.25">
      <c r="A9" s="116"/>
      <c r="B9" s="116"/>
      <c r="C9" s="118" t="s">
        <v>210</v>
      </c>
      <c r="D9" s="118" t="s">
        <v>211</v>
      </c>
      <c r="E9" s="118" t="s">
        <v>212</v>
      </c>
      <c r="F9" s="118" t="s">
        <v>210</v>
      </c>
      <c r="G9" s="118" t="s">
        <v>211</v>
      </c>
      <c r="H9" s="118" t="s">
        <v>212</v>
      </c>
      <c r="I9" s="118" t="s">
        <v>210</v>
      </c>
      <c r="J9" s="118" t="s">
        <v>211</v>
      </c>
      <c r="K9" s="118" t="s">
        <v>212</v>
      </c>
      <c r="L9" s="118" t="s">
        <v>210</v>
      </c>
      <c r="M9" s="118" t="s">
        <v>211</v>
      </c>
      <c r="N9" s="118" t="s">
        <v>212</v>
      </c>
      <c r="O9" s="118" t="s">
        <v>210</v>
      </c>
      <c r="P9" s="118" t="s">
        <v>211</v>
      </c>
      <c r="Q9" s="118" t="s">
        <v>212</v>
      </c>
      <c r="R9" s="118" t="s">
        <v>210</v>
      </c>
      <c r="S9" s="118" t="s">
        <v>211</v>
      </c>
      <c r="T9" s="118" t="s">
        <v>212</v>
      </c>
      <c r="U9" s="118" t="s">
        <v>210</v>
      </c>
      <c r="V9" s="118" t="s">
        <v>211</v>
      </c>
      <c r="W9" s="118" t="s">
        <v>212</v>
      </c>
      <c r="X9" s="118" t="s">
        <v>210</v>
      </c>
      <c r="Y9" s="118" t="s">
        <v>211</v>
      </c>
      <c r="Z9" s="118" t="s">
        <v>212</v>
      </c>
      <c r="AA9" s="118" t="s">
        <v>210</v>
      </c>
      <c r="AB9" s="118" t="s">
        <v>211</v>
      </c>
      <c r="AC9" s="118" t="s">
        <v>212</v>
      </c>
      <c r="AD9" s="118" t="s">
        <v>210</v>
      </c>
      <c r="AE9" s="118" t="s">
        <v>211</v>
      </c>
      <c r="AF9" s="118" t="s">
        <v>212</v>
      </c>
      <c r="AG9" s="118" t="s">
        <v>210</v>
      </c>
      <c r="AH9" s="118" t="s">
        <v>211</v>
      </c>
      <c r="AI9" s="118" t="s">
        <v>212</v>
      </c>
      <c r="AJ9" s="118" t="s">
        <v>210</v>
      </c>
      <c r="AK9" s="118" t="s">
        <v>211</v>
      </c>
      <c r="AL9" s="118" t="s">
        <v>212</v>
      </c>
      <c r="AM9" s="118" t="s">
        <v>210</v>
      </c>
      <c r="AN9" s="118" t="s">
        <v>211</v>
      </c>
      <c r="AO9" s="118" t="s">
        <v>212</v>
      </c>
      <c r="AP9" s="118" t="s">
        <v>210</v>
      </c>
      <c r="AQ9" s="118" t="s">
        <v>211</v>
      </c>
      <c r="AR9" s="118" t="s">
        <v>212</v>
      </c>
      <c r="AS9" s="118" t="s">
        <v>210</v>
      </c>
      <c r="AT9" s="118" t="s">
        <v>211</v>
      </c>
      <c r="AU9" s="118" t="s">
        <v>212</v>
      </c>
    </row>
    <row r="10" spans="1:47" s="117" customFormat="1" ht="31.5" x14ac:dyDescent="0.25">
      <c r="A10" s="119">
        <v>1</v>
      </c>
      <c r="B10" s="120" t="s">
        <v>239</v>
      </c>
      <c r="C10" s="121">
        <f>O10+AS10</f>
        <v>397516.41000000003</v>
      </c>
      <c r="D10" s="121">
        <f>P10+AT10</f>
        <v>397516.41000000003</v>
      </c>
      <c r="E10" s="122">
        <f>D10/C10*100</f>
        <v>100</v>
      </c>
      <c r="F10" s="111" t="s">
        <v>3</v>
      </c>
      <c r="G10" s="111"/>
      <c r="H10" s="111"/>
      <c r="I10" s="123"/>
      <c r="J10" s="123"/>
      <c r="K10" s="122"/>
      <c r="L10" s="123" t="s">
        <v>3</v>
      </c>
      <c r="M10" s="123" t="s">
        <v>3</v>
      </c>
      <c r="N10" s="123"/>
      <c r="O10" s="124">
        <v>245498.88</v>
      </c>
      <c r="P10" s="124">
        <v>245498.88</v>
      </c>
      <c r="Q10" s="122">
        <f t="shared" ref="Q10:Q12" si="0">P10/O10*100</f>
        <v>100</v>
      </c>
      <c r="R10" s="122"/>
      <c r="S10" s="122"/>
      <c r="T10" s="122"/>
      <c r="U10" s="111"/>
      <c r="V10" s="111"/>
      <c r="W10" s="111"/>
      <c r="X10" s="123"/>
      <c r="Y10" s="123"/>
      <c r="Z10" s="123"/>
      <c r="AA10" s="123"/>
      <c r="AB10" s="123"/>
      <c r="AC10" s="123"/>
      <c r="AD10" s="111"/>
      <c r="AE10" s="111"/>
      <c r="AF10" s="122"/>
      <c r="AG10" s="111" t="s">
        <v>3</v>
      </c>
      <c r="AH10" s="111" t="s">
        <v>3</v>
      </c>
      <c r="AI10" s="111"/>
      <c r="AJ10" s="111" t="s">
        <v>3</v>
      </c>
      <c r="AK10" s="111"/>
      <c r="AL10" s="111"/>
      <c r="AM10" s="111"/>
      <c r="AN10" s="111"/>
      <c r="AO10" s="111"/>
      <c r="AP10" s="111"/>
      <c r="AQ10" s="111"/>
      <c r="AR10" s="111"/>
      <c r="AS10" s="124">
        <v>152017.53</v>
      </c>
      <c r="AT10" s="124">
        <v>152017.53</v>
      </c>
      <c r="AU10" s="122">
        <f t="shared" ref="AU10:AU18" si="1">AT10/AS10*100</f>
        <v>100</v>
      </c>
    </row>
    <row r="11" spans="1:47" s="117" customFormat="1" ht="31.5" x14ac:dyDescent="0.25">
      <c r="A11" s="119">
        <v>2</v>
      </c>
      <c r="B11" s="120" t="s">
        <v>240</v>
      </c>
      <c r="C11" s="121">
        <f>I11+O11+AS11</f>
        <v>915999.27</v>
      </c>
      <c r="D11" s="121">
        <f>J11+P11+AT11</f>
        <v>915999.27</v>
      </c>
      <c r="E11" s="122">
        <f t="shared" ref="E11:E34" si="2">D11/C11*100</f>
        <v>100</v>
      </c>
      <c r="F11" s="111" t="s">
        <v>3</v>
      </c>
      <c r="G11" s="111"/>
      <c r="H11" s="111"/>
      <c r="I11" s="123">
        <v>10000</v>
      </c>
      <c r="J11" s="123">
        <v>10000</v>
      </c>
      <c r="K11" s="122">
        <f t="shared" ref="K11:K12" si="3">J11/I11*100</f>
        <v>100</v>
      </c>
      <c r="L11" s="123"/>
      <c r="M11" s="123"/>
      <c r="N11" s="122"/>
      <c r="O11" s="124">
        <v>615500.51</v>
      </c>
      <c r="P11" s="124">
        <v>615500.51</v>
      </c>
      <c r="Q11" s="122">
        <f t="shared" si="0"/>
        <v>100</v>
      </c>
      <c r="R11" s="122"/>
      <c r="S11" s="122"/>
      <c r="T11" s="122"/>
      <c r="U11" s="111"/>
      <c r="V11" s="111"/>
      <c r="W11" s="122"/>
      <c r="X11" s="123"/>
      <c r="Y11" s="123"/>
      <c r="Z11" s="123"/>
      <c r="AA11" s="123"/>
      <c r="AB11" s="123"/>
      <c r="AC11" s="123"/>
      <c r="AD11" s="111"/>
      <c r="AE11" s="111"/>
      <c r="AF11" s="111"/>
      <c r="AG11" s="111" t="s">
        <v>3</v>
      </c>
      <c r="AH11" s="111" t="s">
        <v>3</v>
      </c>
      <c r="AI11" s="111"/>
      <c r="AJ11" s="111" t="s">
        <v>3</v>
      </c>
      <c r="AK11" s="111"/>
      <c r="AL11" s="111"/>
      <c r="AM11" s="111"/>
      <c r="AN11" s="111"/>
      <c r="AO11" s="111"/>
      <c r="AP11" s="111"/>
      <c r="AQ11" s="111"/>
      <c r="AR11" s="111"/>
      <c r="AS11" s="124">
        <v>290498.76</v>
      </c>
      <c r="AT11" s="124">
        <v>290498.76</v>
      </c>
      <c r="AU11" s="122">
        <f t="shared" si="1"/>
        <v>100</v>
      </c>
    </row>
    <row r="12" spans="1:47" s="117" customFormat="1" ht="31.5" x14ac:dyDescent="0.25">
      <c r="A12" s="119">
        <v>3</v>
      </c>
      <c r="B12" s="120" t="s">
        <v>241</v>
      </c>
      <c r="C12" s="121">
        <f>I12+O12+X12+AS12</f>
        <v>630049.16</v>
      </c>
      <c r="D12" s="121">
        <f>J12+P12+Y12+AT12</f>
        <v>630049.16</v>
      </c>
      <c r="E12" s="122">
        <f t="shared" si="2"/>
        <v>100</v>
      </c>
      <c r="F12" s="111" t="s">
        <v>3</v>
      </c>
      <c r="G12" s="111"/>
      <c r="H12" s="111"/>
      <c r="I12" s="123">
        <v>10000</v>
      </c>
      <c r="J12" s="123">
        <v>10000</v>
      </c>
      <c r="K12" s="122">
        <f t="shared" si="3"/>
        <v>100</v>
      </c>
      <c r="L12" s="123"/>
      <c r="M12" s="123"/>
      <c r="N12" s="123"/>
      <c r="O12" s="124">
        <v>280359.3</v>
      </c>
      <c r="P12" s="124">
        <v>280359.3</v>
      </c>
      <c r="Q12" s="122">
        <f t="shared" si="0"/>
        <v>100</v>
      </c>
      <c r="R12" s="122"/>
      <c r="S12" s="122"/>
      <c r="T12" s="122"/>
      <c r="U12" s="111"/>
      <c r="V12" s="111"/>
      <c r="W12" s="111"/>
      <c r="X12" s="123">
        <v>162122.19</v>
      </c>
      <c r="Y12" s="123">
        <v>162122.19</v>
      </c>
      <c r="Z12" s="122">
        <f t="shared" ref="Z12" si="4">Y12/X12*100</f>
        <v>100</v>
      </c>
      <c r="AA12" s="122"/>
      <c r="AB12" s="122"/>
      <c r="AC12" s="122"/>
      <c r="AD12" s="111"/>
      <c r="AE12" s="111"/>
      <c r="AF12" s="111"/>
      <c r="AG12" s="111" t="s">
        <v>3</v>
      </c>
      <c r="AH12" s="111" t="s">
        <v>3</v>
      </c>
      <c r="AI12" s="111"/>
      <c r="AJ12" s="111" t="s">
        <v>3</v>
      </c>
      <c r="AK12" s="111"/>
      <c r="AL12" s="111"/>
      <c r="AM12" s="111"/>
      <c r="AN12" s="111"/>
      <c r="AO12" s="111"/>
      <c r="AP12" s="111"/>
      <c r="AQ12" s="111"/>
      <c r="AR12" s="111"/>
      <c r="AS12" s="124">
        <v>177567.67</v>
      </c>
      <c r="AT12" s="124">
        <v>177567.67</v>
      </c>
      <c r="AU12" s="122">
        <f t="shared" si="1"/>
        <v>100</v>
      </c>
    </row>
    <row r="13" spans="1:47" s="117" customFormat="1" ht="31.5" x14ac:dyDescent="0.25">
      <c r="A13" s="119">
        <v>4</v>
      </c>
      <c r="B13" s="120" t="s">
        <v>242</v>
      </c>
      <c r="C13" s="121">
        <f>O13+U13</f>
        <v>2849480</v>
      </c>
      <c r="D13" s="121">
        <f>P13+V13</f>
        <v>2849480</v>
      </c>
      <c r="E13" s="122">
        <f t="shared" si="2"/>
        <v>100</v>
      </c>
      <c r="F13" s="111" t="s">
        <v>3</v>
      </c>
      <c r="G13" s="111"/>
      <c r="H13" s="111"/>
      <c r="I13" s="123" t="s">
        <v>3</v>
      </c>
      <c r="J13" s="123" t="s">
        <v>3</v>
      </c>
      <c r="K13" s="123"/>
      <c r="L13" s="123"/>
      <c r="M13" s="123"/>
      <c r="N13" s="123"/>
      <c r="O13" s="124">
        <v>849480</v>
      </c>
      <c r="P13" s="124">
        <v>849480</v>
      </c>
      <c r="Q13" s="122">
        <f t="shared" ref="Q13:Q14" si="5">P13/O13*100</f>
        <v>100</v>
      </c>
      <c r="R13" s="122"/>
      <c r="S13" s="122"/>
      <c r="T13" s="122"/>
      <c r="U13" s="111">
        <v>2000000</v>
      </c>
      <c r="V13" s="111">
        <v>2000000</v>
      </c>
      <c r="W13" s="122">
        <f t="shared" ref="W13" si="6">V13/U13*100</f>
        <v>100</v>
      </c>
      <c r="X13" s="123"/>
      <c r="Y13" s="123"/>
      <c r="Z13" s="123"/>
      <c r="AA13" s="123"/>
      <c r="AB13" s="123"/>
      <c r="AC13" s="123"/>
      <c r="AD13" s="111"/>
      <c r="AE13" s="111"/>
      <c r="AF13" s="111"/>
      <c r="AG13" s="111" t="s">
        <v>3</v>
      </c>
      <c r="AH13" s="111" t="s">
        <v>3</v>
      </c>
      <c r="AI13" s="111"/>
      <c r="AJ13" s="111" t="s">
        <v>3</v>
      </c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</row>
    <row r="14" spans="1:47" s="117" customFormat="1" ht="31.5" x14ac:dyDescent="0.25">
      <c r="A14" s="119">
        <v>5</v>
      </c>
      <c r="B14" s="120" t="s">
        <v>243</v>
      </c>
      <c r="C14" s="121">
        <f>I14+L14+O14+AS14</f>
        <v>386998.82</v>
      </c>
      <c r="D14" s="121">
        <f>J14+M14+P14+AT14</f>
        <v>386998.82</v>
      </c>
      <c r="E14" s="122">
        <f t="shared" si="2"/>
        <v>100</v>
      </c>
      <c r="F14" s="111" t="s">
        <v>3</v>
      </c>
      <c r="G14" s="111"/>
      <c r="H14" s="111"/>
      <c r="I14" s="123">
        <v>10000</v>
      </c>
      <c r="J14" s="123">
        <v>10000</v>
      </c>
      <c r="K14" s="122">
        <f t="shared" ref="K14:K16" si="7">J14/I14*100</f>
        <v>100</v>
      </c>
      <c r="L14" s="123">
        <v>10000</v>
      </c>
      <c r="M14" s="123">
        <v>10000</v>
      </c>
      <c r="N14" s="122">
        <f t="shared" ref="N14" si="8">M14/L14*100</f>
        <v>100</v>
      </c>
      <c r="O14" s="124">
        <v>129246.82</v>
      </c>
      <c r="P14" s="124">
        <v>129246.82</v>
      </c>
      <c r="Q14" s="122">
        <f t="shared" si="5"/>
        <v>100</v>
      </c>
      <c r="R14" s="122"/>
      <c r="S14" s="122"/>
      <c r="T14" s="122"/>
      <c r="U14" s="111"/>
      <c r="V14" s="111"/>
      <c r="W14" s="111"/>
      <c r="X14" s="123"/>
      <c r="Y14" s="123"/>
      <c r="Z14" s="123"/>
      <c r="AA14" s="123"/>
      <c r="AB14" s="123"/>
      <c r="AC14" s="123"/>
      <c r="AD14" s="111"/>
      <c r="AE14" s="111"/>
      <c r="AF14" s="111"/>
      <c r="AG14" s="111" t="s">
        <v>3</v>
      </c>
      <c r="AH14" s="111" t="s">
        <v>3</v>
      </c>
      <c r="AI14" s="111"/>
      <c r="AJ14" s="111" t="s">
        <v>3</v>
      </c>
      <c r="AK14" s="111"/>
      <c r="AL14" s="111"/>
      <c r="AM14" s="111"/>
      <c r="AN14" s="111"/>
      <c r="AO14" s="111"/>
      <c r="AP14" s="111"/>
      <c r="AQ14" s="111"/>
      <c r="AR14" s="111"/>
      <c r="AS14" s="111">
        <v>237752</v>
      </c>
      <c r="AT14" s="111">
        <v>237752</v>
      </c>
      <c r="AU14" s="122">
        <f t="shared" si="1"/>
        <v>100</v>
      </c>
    </row>
    <row r="15" spans="1:47" s="117" customFormat="1" ht="31.5" x14ac:dyDescent="0.25">
      <c r="A15" s="119">
        <v>6</v>
      </c>
      <c r="B15" s="120" t="s">
        <v>244</v>
      </c>
      <c r="C15" s="121">
        <f>I15+O15+AG15</f>
        <v>978297.82000000007</v>
      </c>
      <c r="D15" s="121">
        <f>J15+P15+AH15</f>
        <v>978297.82000000007</v>
      </c>
      <c r="E15" s="122">
        <f t="shared" si="2"/>
        <v>100</v>
      </c>
      <c r="F15" s="111" t="s">
        <v>3</v>
      </c>
      <c r="G15" s="111"/>
      <c r="H15" s="111"/>
      <c r="I15" s="123">
        <v>10000</v>
      </c>
      <c r="J15" s="123">
        <v>10000</v>
      </c>
      <c r="K15" s="122">
        <f t="shared" si="7"/>
        <v>100</v>
      </c>
      <c r="L15" s="123"/>
      <c r="M15" s="123"/>
      <c r="N15" s="122"/>
      <c r="O15" s="124">
        <v>146429.01999999999</v>
      </c>
      <c r="P15" s="124">
        <v>146429.01999999999</v>
      </c>
      <c r="Q15" s="122">
        <f t="shared" ref="Q15" si="9">P15/O15*100</f>
        <v>100</v>
      </c>
      <c r="R15" s="122"/>
      <c r="S15" s="122"/>
      <c r="T15" s="122"/>
      <c r="U15" s="111"/>
      <c r="V15" s="111"/>
      <c r="W15" s="111"/>
      <c r="X15" s="123"/>
      <c r="Y15" s="123"/>
      <c r="Z15" s="123"/>
      <c r="AA15" s="123"/>
      <c r="AB15" s="123"/>
      <c r="AC15" s="123"/>
      <c r="AD15" s="111"/>
      <c r="AE15" s="111"/>
      <c r="AF15" s="111"/>
      <c r="AG15" s="123">
        <v>821868.8</v>
      </c>
      <c r="AH15" s="123">
        <v>821868.8</v>
      </c>
      <c r="AI15" s="122">
        <f t="shared" ref="AI15" si="10">AH15/AG15*100</f>
        <v>100</v>
      </c>
      <c r="AJ15" s="111" t="s">
        <v>3</v>
      </c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</row>
    <row r="16" spans="1:47" s="117" customFormat="1" ht="31.5" x14ac:dyDescent="0.25">
      <c r="A16" s="119">
        <v>7</v>
      </c>
      <c r="B16" s="120" t="s">
        <v>245</v>
      </c>
      <c r="C16" s="121">
        <f t="shared" ref="C16:D18" si="11">I16+O16+AS16</f>
        <v>1039657.8699999999</v>
      </c>
      <c r="D16" s="121">
        <f t="shared" si="11"/>
        <v>1039657.8699999999</v>
      </c>
      <c r="E16" s="122">
        <f t="shared" si="2"/>
        <v>100</v>
      </c>
      <c r="F16" s="111" t="s">
        <v>3</v>
      </c>
      <c r="G16" s="111"/>
      <c r="H16" s="111"/>
      <c r="I16" s="123">
        <v>10000</v>
      </c>
      <c r="J16" s="123">
        <v>10000</v>
      </c>
      <c r="K16" s="122">
        <f t="shared" si="7"/>
        <v>100</v>
      </c>
      <c r="L16" s="123" t="s">
        <v>3</v>
      </c>
      <c r="M16" s="123" t="s">
        <v>3</v>
      </c>
      <c r="N16" s="123"/>
      <c r="O16" s="124">
        <v>746234.7</v>
      </c>
      <c r="P16" s="124">
        <v>746234.7</v>
      </c>
      <c r="Q16" s="122">
        <f t="shared" ref="Q16" si="12">P16/O16*100</f>
        <v>100</v>
      </c>
      <c r="R16" s="122"/>
      <c r="S16" s="122"/>
      <c r="T16" s="122"/>
      <c r="U16" s="111"/>
      <c r="V16" s="111"/>
      <c r="W16" s="111"/>
      <c r="X16" s="123"/>
      <c r="Y16" s="123"/>
      <c r="Z16" s="123"/>
      <c r="AA16" s="123"/>
      <c r="AB16" s="123"/>
      <c r="AC16" s="123"/>
      <c r="AD16" s="111"/>
      <c r="AE16" s="111"/>
      <c r="AF16" s="111"/>
      <c r="AG16" s="123"/>
      <c r="AH16" s="123"/>
      <c r="AI16" s="122"/>
      <c r="AJ16" s="111" t="s">
        <v>3</v>
      </c>
      <c r="AK16" s="111"/>
      <c r="AL16" s="111"/>
      <c r="AM16" s="111"/>
      <c r="AN16" s="111"/>
      <c r="AO16" s="111"/>
      <c r="AP16" s="111"/>
      <c r="AQ16" s="111"/>
      <c r="AR16" s="111"/>
      <c r="AS16" s="124">
        <v>283423.17</v>
      </c>
      <c r="AT16" s="124">
        <v>283423.17</v>
      </c>
      <c r="AU16" s="122">
        <f t="shared" si="1"/>
        <v>100</v>
      </c>
    </row>
    <row r="17" spans="1:47" s="117" customFormat="1" ht="31.5" x14ac:dyDescent="0.25">
      <c r="A17" s="119">
        <v>8</v>
      </c>
      <c r="B17" s="120" t="s">
        <v>246</v>
      </c>
      <c r="C17" s="121">
        <f t="shared" si="11"/>
        <v>528939.92000000004</v>
      </c>
      <c r="D17" s="121">
        <f t="shared" si="11"/>
        <v>528939.92000000004</v>
      </c>
      <c r="E17" s="122">
        <f t="shared" si="2"/>
        <v>100</v>
      </c>
      <c r="F17" s="111" t="s">
        <v>3</v>
      </c>
      <c r="G17" s="111"/>
      <c r="H17" s="111"/>
      <c r="I17" s="123">
        <v>10000</v>
      </c>
      <c r="J17" s="123">
        <v>10000</v>
      </c>
      <c r="K17" s="122">
        <f t="shared" ref="K17" si="13">J17/I17*100</f>
        <v>100</v>
      </c>
      <c r="L17" s="123" t="s">
        <v>3</v>
      </c>
      <c r="M17" s="123" t="s">
        <v>3</v>
      </c>
      <c r="N17" s="123"/>
      <c r="O17" s="124">
        <v>381384.76</v>
      </c>
      <c r="P17" s="124">
        <v>381384.76</v>
      </c>
      <c r="Q17" s="122">
        <f t="shared" ref="Q17" si="14">P17/O17*100</f>
        <v>100</v>
      </c>
      <c r="R17" s="122"/>
      <c r="S17" s="122"/>
      <c r="T17" s="122"/>
      <c r="U17" s="111"/>
      <c r="V17" s="111"/>
      <c r="W17" s="111"/>
      <c r="X17" s="123"/>
      <c r="Y17" s="123"/>
      <c r="Z17" s="123"/>
      <c r="AA17" s="123"/>
      <c r="AB17" s="123"/>
      <c r="AC17" s="123"/>
      <c r="AD17" s="111"/>
      <c r="AE17" s="111"/>
      <c r="AF17" s="122"/>
      <c r="AG17" s="123"/>
      <c r="AH17" s="123"/>
      <c r="AI17" s="123"/>
      <c r="AJ17" s="111" t="s">
        <v>3</v>
      </c>
      <c r="AK17" s="111"/>
      <c r="AL17" s="111"/>
      <c r="AM17" s="111"/>
      <c r="AN17" s="111"/>
      <c r="AO17" s="111"/>
      <c r="AP17" s="111"/>
      <c r="AQ17" s="111"/>
      <c r="AR17" s="111"/>
      <c r="AS17" s="124">
        <v>137555.16</v>
      </c>
      <c r="AT17" s="124">
        <v>137555.16</v>
      </c>
      <c r="AU17" s="122">
        <f t="shared" si="1"/>
        <v>100</v>
      </c>
    </row>
    <row r="18" spans="1:47" s="117" customFormat="1" ht="31.5" x14ac:dyDescent="0.25">
      <c r="A18" s="119">
        <v>9</v>
      </c>
      <c r="B18" s="120" t="s">
        <v>247</v>
      </c>
      <c r="C18" s="121">
        <f t="shared" si="11"/>
        <v>1016189.36</v>
      </c>
      <c r="D18" s="121">
        <f t="shared" si="11"/>
        <v>1016189.36</v>
      </c>
      <c r="E18" s="122">
        <f t="shared" si="2"/>
        <v>100</v>
      </c>
      <c r="F18" s="111" t="s">
        <v>3</v>
      </c>
      <c r="G18" s="111"/>
      <c r="H18" s="111"/>
      <c r="I18" s="123">
        <v>10000</v>
      </c>
      <c r="J18" s="123">
        <v>10000</v>
      </c>
      <c r="K18" s="122">
        <f t="shared" ref="K18:K19" si="15">J18/I18*100</f>
        <v>100</v>
      </c>
      <c r="L18" s="123" t="s">
        <v>3</v>
      </c>
      <c r="M18" s="123" t="s">
        <v>3</v>
      </c>
      <c r="N18" s="123"/>
      <c r="O18" s="124">
        <v>741051.97</v>
      </c>
      <c r="P18" s="124">
        <v>741051.97</v>
      </c>
      <c r="Q18" s="122">
        <f t="shared" ref="Q18" si="16">P18/O18*100</f>
        <v>100</v>
      </c>
      <c r="R18" s="122"/>
      <c r="S18" s="122"/>
      <c r="T18" s="122"/>
      <c r="U18" s="111"/>
      <c r="V18" s="111"/>
      <c r="W18" s="122"/>
      <c r="X18" s="123"/>
      <c r="Y18" s="123"/>
      <c r="Z18" s="123"/>
      <c r="AA18" s="123"/>
      <c r="AB18" s="123"/>
      <c r="AC18" s="123"/>
      <c r="AD18" s="111"/>
      <c r="AE18" s="111"/>
      <c r="AF18" s="111"/>
      <c r="AG18" s="123"/>
      <c r="AH18" s="123"/>
      <c r="AI18" s="122"/>
      <c r="AJ18" s="111" t="s">
        <v>3</v>
      </c>
      <c r="AK18" s="111"/>
      <c r="AL18" s="111"/>
      <c r="AM18" s="111"/>
      <c r="AN18" s="111"/>
      <c r="AO18" s="111"/>
      <c r="AP18" s="111"/>
      <c r="AQ18" s="111"/>
      <c r="AR18" s="111"/>
      <c r="AS18" s="124">
        <v>265137.39</v>
      </c>
      <c r="AT18" s="124">
        <v>265137.39</v>
      </c>
      <c r="AU18" s="122">
        <f t="shared" si="1"/>
        <v>100</v>
      </c>
    </row>
    <row r="19" spans="1:47" s="117" customFormat="1" ht="31.5" x14ac:dyDescent="0.25">
      <c r="A19" s="119">
        <v>10</v>
      </c>
      <c r="B19" s="120" t="s">
        <v>248</v>
      </c>
      <c r="C19" s="121">
        <f>I19+O19</f>
        <v>798505.77</v>
      </c>
      <c r="D19" s="121">
        <f>J19+P19</f>
        <v>798505.77</v>
      </c>
      <c r="E19" s="122">
        <f t="shared" si="2"/>
        <v>100</v>
      </c>
      <c r="F19" s="111" t="s">
        <v>3</v>
      </c>
      <c r="G19" s="111"/>
      <c r="H19" s="111"/>
      <c r="I19" s="123">
        <v>10000</v>
      </c>
      <c r="J19" s="123">
        <v>10000</v>
      </c>
      <c r="K19" s="122">
        <f t="shared" si="15"/>
        <v>100</v>
      </c>
      <c r="L19" s="123" t="s">
        <v>3</v>
      </c>
      <c r="M19" s="123" t="s">
        <v>3</v>
      </c>
      <c r="N19" s="123"/>
      <c r="O19" s="124">
        <v>788505.77</v>
      </c>
      <c r="P19" s="124">
        <v>788505.77</v>
      </c>
      <c r="Q19" s="122">
        <f t="shared" ref="Q19" si="17">P19/O19*100</f>
        <v>100</v>
      </c>
      <c r="R19" s="122"/>
      <c r="S19" s="122"/>
      <c r="T19" s="122"/>
      <c r="U19" s="111"/>
      <c r="V19" s="111"/>
      <c r="W19" s="111"/>
      <c r="X19" s="123"/>
      <c r="Y19" s="123"/>
      <c r="Z19" s="123"/>
      <c r="AA19" s="123"/>
      <c r="AB19" s="123"/>
      <c r="AC19" s="123"/>
      <c r="AD19" s="111"/>
      <c r="AE19" s="111"/>
      <c r="AF19" s="111"/>
      <c r="AG19" s="123" t="s">
        <v>3</v>
      </c>
      <c r="AH19" s="123" t="s">
        <v>3</v>
      </c>
      <c r="AI19" s="123"/>
      <c r="AJ19" s="111" t="s">
        <v>3</v>
      </c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</row>
    <row r="20" spans="1:47" s="117" customFormat="1" ht="31.5" x14ac:dyDescent="0.25">
      <c r="A20" s="119">
        <v>11</v>
      </c>
      <c r="B20" s="120" t="s">
        <v>249</v>
      </c>
      <c r="C20" s="121">
        <f>L20+O20+U20+AD20+AM20+AP20</f>
        <v>4537704.62</v>
      </c>
      <c r="D20" s="121">
        <f>M20+P20+V20+AE20+AN20+AQ20</f>
        <v>4537704.62</v>
      </c>
      <c r="E20" s="122">
        <f t="shared" si="2"/>
        <v>100</v>
      </c>
      <c r="F20" s="111" t="s">
        <v>3</v>
      </c>
      <c r="G20" s="111"/>
      <c r="H20" s="111"/>
      <c r="I20" s="123" t="s">
        <v>3</v>
      </c>
      <c r="J20" s="123" t="s">
        <v>3</v>
      </c>
      <c r="K20" s="123"/>
      <c r="L20" s="123">
        <v>8054</v>
      </c>
      <c r="M20" s="123">
        <v>8054</v>
      </c>
      <c r="N20" s="122">
        <f t="shared" ref="N20" si="18">M20/L20*100</f>
        <v>100</v>
      </c>
      <c r="O20" s="124">
        <v>428250.62</v>
      </c>
      <c r="P20" s="124">
        <v>428250.62</v>
      </c>
      <c r="Q20" s="122">
        <f t="shared" ref="Q20" si="19">P20/O20*100</f>
        <v>100</v>
      </c>
      <c r="R20" s="122"/>
      <c r="S20" s="122"/>
      <c r="T20" s="122"/>
      <c r="U20" s="111">
        <v>70000</v>
      </c>
      <c r="V20" s="111">
        <v>70000</v>
      </c>
      <c r="W20" s="122">
        <f t="shared" ref="W20" si="20">V20/U20*100</f>
        <v>100</v>
      </c>
      <c r="X20" s="123"/>
      <c r="Y20" s="123"/>
      <c r="Z20" s="123"/>
      <c r="AA20" s="123"/>
      <c r="AB20" s="123"/>
      <c r="AC20" s="123"/>
      <c r="AD20" s="111">
        <v>300000</v>
      </c>
      <c r="AE20" s="111">
        <v>300000</v>
      </c>
      <c r="AF20" s="122">
        <f t="shared" ref="AF20:AF22" si="21">AE20/AD20*100</f>
        <v>100</v>
      </c>
      <c r="AG20" s="123" t="s">
        <v>3</v>
      </c>
      <c r="AH20" s="123" t="s">
        <v>3</v>
      </c>
      <c r="AI20" s="123"/>
      <c r="AJ20" s="111" t="s">
        <v>3</v>
      </c>
      <c r="AK20" s="111"/>
      <c r="AL20" s="111"/>
      <c r="AM20" s="111">
        <v>3500000</v>
      </c>
      <c r="AN20" s="111">
        <v>3500000</v>
      </c>
      <c r="AO20" s="122">
        <f t="shared" ref="AO20" si="22">AN20/AM20*100</f>
        <v>100</v>
      </c>
      <c r="AP20" s="111">
        <v>231400</v>
      </c>
      <c r="AQ20" s="111">
        <v>231400</v>
      </c>
      <c r="AR20" s="122">
        <f t="shared" ref="AR20" si="23">AQ20/AP20*100</f>
        <v>100</v>
      </c>
      <c r="AS20" s="122"/>
      <c r="AT20" s="122"/>
      <c r="AU20" s="122"/>
    </row>
    <row r="21" spans="1:47" s="117" customFormat="1" ht="31.5" x14ac:dyDescent="0.25">
      <c r="A21" s="119">
        <v>12</v>
      </c>
      <c r="B21" s="120" t="s">
        <v>250</v>
      </c>
      <c r="C21" s="121">
        <f>I21+O21+AS21</f>
        <v>434687.03</v>
      </c>
      <c r="D21" s="121">
        <f>J21+P21+AT21</f>
        <v>434687.03</v>
      </c>
      <c r="E21" s="122">
        <f t="shared" si="2"/>
        <v>100</v>
      </c>
      <c r="F21" s="111" t="s">
        <v>3</v>
      </c>
      <c r="G21" s="111"/>
      <c r="H21" s="111"/>
      <c r="I21" s="123">
        <v>10000</v>
      </c>
      <c r="J21" s="123">
        <v>10000</v>
      </c>
      <c r="K21" s="122">
        <f t="shared" ref="K21" si="24">J21/I21*100</f>
        <v>100</v>
      </c>
      <c r="L21" s="123" t="s">
        <v>3</v>
      </c>
      <c r="M21" s="123" t="s">
        <v>3</v>
      </c>
      <c r="N21" s="123"/>
      <c r="O21" s="124">
        <v>214061.84</v>
      </c>
      <c r="P21" s="124">
        <v>214061.84</v>
      </c>
      <c r="Q21" s="122">
        <f t="shared" ref="Q21" si="25">P21/O21*100</f>
        <v>100</v>
      </c>
      <c r="R21" s="122"/>
      <c r="S21" s="122"/>
      <c r="T21" s="122"/>
      <c r="U21" s="111"/>
      <c r="V21" s="111"/>
      <c r="W21" s="111"/>
      <c r="X21" s="123"/>
      <c r="Y21" s="123"/>
      <c r="Z21" s="123"/>
      <c r="AA21" s="123"/>
      <c r="AB21" s="123"/>
      <c r="AC21" s="123"/>
      <c r="AD21" s="111"/>
      <c r="AE21" s="111"/>
      <c r="AF21" s="111"/>
      <c r="AG21" s="123" t="s">
        <v>3</v>
      </c>
      <c r="AH21" s="123" t="s">
        <v>3</v>
      </c>
      <c r="AI21" s="123"/>
      <c r="AJ21" s="111" t="s">
        <v>3</v>
      </c>
      <c r="AK21" s="111"/>
      <c r="AL21" s="111"/>
      <c r="AM21" s="111"/>
      <c r="AN21" s="111"/>
      <c r="AO21" s="111"/>
      <c r="AP21" s="111"/>
      <c r="AQ21" s="111"/>
      <c r="AR21" s="111"/>
      <c r="AS21" s="124">
        <v>210625.19</v>
      </c>
      <c r="AT21" s="124">
        <v>210625.19</v>
      </c>
      <c r="AU21" s="122">
        <f t="shared" ref="AU21:AU26" si="26">AT21/AS21*100</f>
        <v>100</v>
      </c>
    </row>
    <row r="22" spans="1:47" s="117" customFormat="1" ht="31.5" x14ac:dyDescent="0.25">
      <c r="A22" s="119">
        <v>13</v>
      </c>
      <c r="B22" s="120" t="s">
        <v>251</v>
      </c>
      <c r="C22" s="121">
        <f>F22+I22+O22+R22+AD22+AS22</f>
        <v>1997187.5</v>
      </c>
      <c r="D22" s="121">
        <f>G22+J22+P22+S22+AE22+AT22</f>
        <v>1997187.5</v>
      </c>
      <c r="E22" s="122">
        <f t="shared" si="2"/>
        <v>100</v>
      </c>
      <c r="F22" s="111">
        <v>300000</v>
      </c>
      <c r="G22" s="111">
        <v>300000</v>
      </c>
      <c r="H22" s="122">
        <f t="shared" ref="H22" si="27">G22/F22*100</f>
        <v>100</v>
      </c>
      <c r="I22" s="123">
        <v>10000</v>
      </c>
      <c r="J22" s="123">
        <v>10000</v>
      </c>
      <c r="K22" s="122">
        <f t="shared" ref="K22" si="28">J22/I22*100</f>
        <v>100</v>
      </c>
      <c r="L22" s="123" t="s">
        <v>3</v>
      </c>
      <c r="M22" s="123" t="s">
        <v>3</v>
      </c>
      <c r="N22" s="123"/>
      <c r="O22" s="124">
        <v>591270.06000000006</v>
      </c>
      <c r="P22" s="124">
        <v>591270.06000000006</v>
      </c>
      <c r="Q22" s="122">
        <f t="shared" ref="Q22" si="29">P22/O22*100</f>
        <v>100</v>
      </c>
      <c r="R22" s="122">
        <v>590000</v>
      </c>
      <c r="S22" s="122">
        <v>590000</v>
      </c>
      <c r="T22" s="122">
        <f t="shared" ref="T22" si="30">S22/R22*100</f>
        <v>100</v>
      </c>
      <c r="U22" s="111"/>
      <c r="V22" s="111"/>
      <c r="W22" s="111"/>
      <c r="X22" s="123"/>
      <c r="Y22" s="123"/>
      <c r="Z22" s="122"/>
      <c r="AA22" s="122"/>
      <c r="AB22" s="122"/>
      <c r="AC22" s="122"/>
      <c r="AD22" s="111">
        <v>226967</v>
      </c>
      <c r="AE22" s="111">
        <v>226967</v>
      </c>
      <c r="AF22" s="122">
        <f t="shared" si="21"/>
        <v>100</v>
      </c>
      <c r="AG22" s="123" t="s">
        <v>3</v>
      </c>
      <c r="AH22" s="123" t="s">
        <v>3</v>
      </c>
      <c r="AI22" s="123"/>
      <c r="AJ22" s="111" t="s">
        <v>3</v>
      </c>
      <c r="AK22" s="111"/>
      <c r="AL22" s="111"/>
      <c r="AM22" s="111"/>
      <c r="AN22" s="111"/>
      <c r="AO22" s="111"/>
      <c r="AP22" s="111"/>
      <c r="AQ22" s="111"/>
      <c r="AR22" s="111"/>
      <c r="AS22" s="124">
        <v>278950.44</v>
      </c>
      <c r="AT22" s="124">
        <v>278950.44</v>
      </c>
      <c r="AU22" s="122">
        <f t="shared" si="26"/>
        <v>100</v>
      </c>
    </row>
    <row r="23" spans="1:47" s="117" customFormat="1" ht="31.5" x14ac:dyDescent="0.25">
      <c r="A23" s="119">
        <v>14</v>
      </c>
      <c r="B23" s="120" t="s">
        <v>252</v>
      </c>
      <c r="C23" s="121">
        <f>I23+L23+O23+AG23+AJ23+AS23</f>
        <v>3911757.27</v>
      </c>
      <c r="D23" s="121">
        <f>J23+M23+P23+AH23+AK23+AT23</f>
        <v>3911757.27</v>
      </c>
      <c r="E23" s="122">
        <f t="shared" si="2"/>
        <v>100</v>
      </c>
      <c r="F23" s="111" t="s">
        <v>3</v>
      </c>
      <c r="G23" s="111"/>
      <c r="H23" s="111"/>
      <c r="I23" s="123">
        <v>10000</v>
      </c>
      <c r="J23" s="123">
        <v>10000</v>
      </c>
      <c r="K23" s="122">
        <f t="shared" ref="K23" si="31">J23/I23*100</f>
        <v>100</v>
      </c>
      <c r="L23" s="123">
        <v>448263.71</v>
      </c>
      <c r="M23" s="123">
        <v>448263.71</v>
      </c>
      <c r="N23" s="122">
        <f t="shared" ref="N23" si="32">M23/L23*100</f>
        <v>100</v>
      </c>
      <c r="O23" s="124">
        <v>702516.79</v>
      </c>
      <c r="P23" s="124">
        <v>702516.79</v>
      </c>
      <c r="Q23" s="122">
        <f t="shared" ref="Q23" si="33">P23/O23*100</f>
        <v>100</v>
      </c>
      <c r="R23" s="122"/>
      <c r="S23" s="122"/>
      <c r="T23" s="122"/>
      <c r="U23" s="111"/>
      <c r="V23" s="111"/>
      <c r="W23" s="111"/>
      <c r="X23" s="123"/>
      <c r="Y23" s="123"/>
      <c r="Z23" s="122"/>
      <c r="AA23" s="122"/>
      <c r="AB23" s="122"/>
      <c r="AC23" s="122"/>
      <c r="AD23" s="111"/>
      <c r="AE23" s="111"/>
      <c r="AF23" s="111"/>
      <c r="AG23" s="123">
        <v>1211854.26</v>
      </c>
      <c r="AH23" s="123">
        <v>1211854.26</v>
      </c>
      <c r="AI23" s="122">
        <f t="shared" ref="AI23" si="34">AH23/AG23*100</f>
        <v>100</v>
      </c>
      <c r="AJ23" s="111">
        <v>1200698.6100000001</v>
      </c>
      <c r="AK23" s="111">
        <v>1200698.6100000001</v>
      </c>
      <c r="AL23" s="122">
        <f t="shared" ref="AL23" si="35">AK23/AJ23*100</f>
        <v>100</v>
      </c>
      <c r="AM23" s="122"/>
      <c r="AN23" s="122"/>
      <c r="AO23" s="122"/>
      <c r="AP23" s="122"/>
      <c r="AQ23" s="122"/>
      <c r="AR23" s="122"/>
      <c r="AS23" s="124">
        <v>338423.9</v>
      </c>
      <c r="AT23" s="124">
        <v>338423.9</v>
      </c>
      <c r="AU23" s="122">
        <f t="shared" si="26"/>
        <v>100</v>
      </c>
    </row>
    <row r="24" spans="1:47" s="117" customFormat="1" ht="31.5" x14ac:dyDescent="0.25">
      <c r="A24" s="119">
        <v>15</v>
      </c>
      <c r="B24" s="120" t="s">
        <v>253</v>
      </c>
      <c r="C24" s="121">
        <f>I24+O24+AS24</f>
        <v>839513.97</v>
      </c>
      <c r="D24" s="121">
        <f>J24+P24+AT24</f>
        <v>839513.97</v>
      </c>
      <c r="E24" s="122">
        <f t="shared" si="2"/>
        <v>100</v>
      </c>
      <c r="F24" s="111" t="s">
        <v>3</v>
      </c>
      <c r="G24" s="111"/>
      <c r="H24" s="111"/>
      <c r="I24" s="123">
        <v>10000</v>
      </c>
      <c r="J24" s="123">
        <v>10000</v>
      </c>
      <c r="K24" s="122">
        <f t="shared" ref="K24" si="36">J24/I24*100</f>
        <v>100</v>
      </c>
      <c r="L24" s="123" t="s">
        <v>3</v>
      </c>
      <c r="M24" s="123" t="s">
        <v>3</v>
      </c>
      <c r="N24" s="123"/>
      <c r="O24" s="124">
        <v>737766.96</v>
      </c>
      <c r="P24" s="124">
        <v>737766.96</v>
      </c>
      <c r="Q24" s="122">
        <f t="shared" ref="Q24:Q34" si="37">P24/O24*100</f>
        <v>100</v>
      </c>
      <c r="R24" s="122"/>
      <c r="S24" s="122"/>
      <c r="T24" s="122"/>
      <c r="U24" s="111"/>
      <c r="V24" s="111"/>
      <c r="W24" s="111"/>
      <c r="X24" s="123"/>
      <c r="Y24" s="123"/>
      <c r="Z24" s="122"/>
      <c r="AA24" s="122"/>
      <c r="AB24" s="122"/>
      <c r="AC24" s="122"/>
      <c r="AD24" s="111"/>
      <c r="AE24" s="111"/>
      <c r="AF24" s="111"/>
      <c r="AG24" s="123" t="s">
        <v>3</v>
      </c>
      <c r="AH24" s="123" t="s">
        <v>3</v>
      </c>
      <c r="AI24" s="123"/>
      <c r="AJ24" s="111" t="s">
        <v>3</v>
      </c>
      <c r="AK24" s="111"/>
      <c r="AL24" s="111"/>
      <c r="AM24" s="111"/>
      <c r="AN24" s="111"/>
      <c r="AO24" s="111"/>
      <c r="AP24" s="111"/>
      <c r="AQ24" s="111"/>
      <c r="AR24" s="111"/>
      <c r="AS24" s="124">
        <v>91747.01</v>
      </c>
      <c r="AT24" s="124">
        <v>91747.01</v>
      </c>
      <c r="AU24" s="122">
        <f t="shared" si="26"/>
        <v>100</v>
      </c>
    </row>
    <row r="25" spans="1:47" s="117" customFormat="1" ht="31.5" x14ac:dyDescent="0.25">
      <c r="A25" s="119">
        <v>16</v>
      </c>
      <c r="B25" s="120" t="s">
        <v>254</v>
      </c>
      <c r="C25" s="121">
        <f>I25+O25+U25+AA25+AS25</f>
        <v>3218816.7399999998</v>
      </c>
      <c r="D25" s="121">
        <f>J25+P25+V25+AB25+AT25</f>
        <v>3218816.7399999998</v>
      </c>
      <c r="E25" s="122">
        <f t="shared" si="2"/>
        <v>100</v>
      </c>
      <c r="F25" s="111" t="s">
        <v>3</v>
      </c>
      <c r="G25" s="111"/>
      <c r="H25" s="111"/>
      <c r="I25" s="123">
        <v>10000</v>
      </c>
      <c r="J25" s="123">
        <v>10000</v>
      </c>
      <c r="K25" s="122">
        <f t="shared" ref="K25" si="38">J25/I25*100</f>
        <v>100</v>
      </c>
      <c r="L25" s="123" t="s">
        <v>3</v>
      </c>
      <c r="M25" s="123" t="s">
        <v>3</v>
      </c>
      <c r="N25" s="123"/>
      <c r="O25" s="124">
        <v>487836.74</v>
      </c>
      <c r="P25" s="124">
        <v>487836.74</v>
      </c>
      <c r="Q25" s="122">
        <f t="shared" si="37"/>
        <v>100</v>
      </c>
      <c r="R25" s="122"/>
      <c r="S25" s="122"/>
      <c r="T25" s="122"/>
      <c r="U25" s="111">
        <v>1655352.39</v>
      </c>
      <c r="V25" s="111">
        <v>1655352.39</v>
      </c>
      <c r="W25" s="122">
        <f t="shared" ref="W25" si="39">V25/U25*100</f>
        <v>100</v>
      </c>
      <c r="X25" s="123"/>
      <c r="Y25" s="123"/>
      <c r="Z25" s="123"/>
      <c r="AA25" s="123">
        <v>844647.61</v>
      </c>
      <c r="AB25" s="123">
        <v>844647.61</v>
      </c>
      <c r="AC25" s="122">
        <f t="shared" ref="AC25" si="40">AB25/AA25*100</f>
        <v>100</v>
      </c>
      <c r="AD25" s="111"/>
      <c r="AE25" s="111"/>
      <c r="AF25" s="111"/>
      <c r="AG25" s="123" t="s">
        <v>3</v>
      </c>
      <c r="AH25" s="123" t="s">
        <v>3</v>
      </c>
      <c r="AI25" s="123"/>
      <c r="AJ25" s="111" t="s">
        <v>3</v>
      </c>
      <c r="AK25" s="111"/>
      <c r="AL25" s="111"/>
      <c r="AM25" s="111"/>
      <c r="AN25" s="111"/>
      <c r="AO25" s="111"/>
      <c r="AP25" s="111"/>
      <c r="AQ25" s="111"/>
      <c r="AR25" s="111"/>
      <c r="AS25" s="124">
        <v>220980</v>
      </c>
      <c r="AT25" s="124">
        <v>220980</v>
      </c>
      <c r="AU25" s="122">
        <f t="shared" si="26"/>
        <v>100</v>
      </c>
    </row>
    <row r="26" spans="1:47" s="117" customFormat="1" ht="31.5" x14ac:dyDescent="0.25">
      <c r="A26" s="119">
        <v>17</v>
      </c>
      <c r="B26" s="120" t="s">
        <v>255</v>
      </c>
      <c r="C26" s="121">
        <f>I26+O26+X26+AS26</f>
        <v>3522846.82</v>
      </c>
      <c r="D26" s="121">
        <f>J26+P26+Y26+AT26</f>
        <v>3522846.82</v>
      </c>
      <c r="E26" s="122">
        <f t="shared" si="2"/>
        <v>100</v>
      </c>
      <c r="F26" s="111" t="s">
        <v>3</v>
      </c>
      <c r="G26" s="111"/>
      <c r="H26" s="111"/>
      <c r="I26" s="123">
        <v>10000</v>
      </c>
      <c r="J26" s="123">
        <v>10000</v>
      </c>
      <c r="K26" s="122">
        <f t="shared" ref="K26" si="41">J26/I26*100</f>
        <v>100</v>
      </c>
      <c r="L26" s="123" t="s">
        <v>3</v>
      </c>
      <c r="M26" s="123" t="s">
        <v>3</v>
      </c>
      <c r="N26" s="123"/>
      <c r="O26" s="124">
        <v>332777.32</v>
      </c>
      <c r="P26" s="124">
        <v>332777.32</v>
      </c>
      <c r="Q26" s="122">
        <f t="shared" si="37"/>
        <v>100</v>
      </c>
      <c r="R26" s="122"/>
      <c r="S26" s="122"/>
      <c r="T26" s="122"/>
      <c r="U26" s="111"/>
      <c r="V26" s="111"/>
      <c r="W26" s="111"/>
      <c r="X26" s="125">
        <v>2985626.43</v>
      </c>
      <c r="Y26" s="125">
        <v>2985626.43</v>
      </c>
      <c r="Z26" s="122">
        <f>Y26/X26*100</f>
        <v>100</v>
      </c>
      <c r="AA26" s="122"/>
      <c r="AB26" s="122"/>
      <c r="AC26" s="122"/>
      <c r="AD26" s="111"/>
      <c r="AE26" s="111"/>
      <c r="AF26" s="111"/>
      <c r="AG26" s="123" t="s">
        <v>3</v>
      </c>
      <c r="AH26" s="123" t="s">
        <v>3</v>
      </c>
      <c r="AI26" s="123"/>
      <c r="AJ26" s="111" t="s">
        <v>3</v>
      </c>
      <c r="AK26" s="111"/>
      <c r="AL26" s="111"/>
      <c r="AM26" s="111"/>
      <c r="AN26" s="111"/>
      <c r="AO26" s="111"/>
      <c r="AP26" s="111"/>
      <c r="AQ26" s="111"/>
      <c r="AR26" s="111"/>
      <c r="AS26" s="124">
        <v>194443.07</v>
      </c>
      <c r="AT26" s="124">
        <v>194443.07</v>
      </c>
      <c r="AU26" s="122">
        <f t="shared" si="26"/>
        <v>100</v>
      </c>
    </row>
    <row r="27" spans="1:47" s="117" customFormat="1" ht="31.5" x14ac:dyDescent="0.25">
      <c r="A27" s="119">
        <v>18</v>
      </c>
      <c r="B27" s="120" t="s">
        <v>256</v>
      </c>
      <c r="C27" s="121">
        <f>I27+O27+X27</f>
        <v>3765211.1399999997</v>
      </c>
      <c r="D27" s="121">
        <f>J27+P27+Y27</f>
        <v>3765211.1399999997</v>
      </c>
      <c r="E27" s="122">
        <f t="shared" si="2"/>
        <v>100</v>
      </c>
      <c r="F27" s="111" t="s">
        <v>3</v>
      </c>
      <c r="G27" s="111"/>
      <c r="H27" s="111"/>
      <c r="I27" s="123">
        <v>10000</v>
      </c>
      <c r="J27" s="123">
        <v>10000</v>
      </c>
      <c r="K27" s="122">
        <f t="shared" ref="K27" si="42">J27/I27*100</f>
        <v>100</v>
      </c>
      <c r="L27" s="123" t="s">
        <v>3</v>
      </c>
      <c r="M27" s="123" t="s">
        <v>3</v>
      </c>
      <c r="N27" s="123"/>
      <c r="O27" s="124">
        <v>278959.3</v>
      </c>
      <c r="P27" s="124">
        <v>278959.3</v>
      </c>
      <c r="Q27" s="122">
        <f t="shared" si="37"/>
        <v>100</v>
      </c>
      <c r="R27" s="122"/>
      <c r="S27" s="122"/>
      <c r="T27" s="122"/>
      <c r="U27" s="111"/>
      <c r="V27" s="111"/>
      <c r="W27" s="111"/>
      <c r="X27" s="123">
        <v>3476251.84</v>
      </c>
      <c r="Y27" s="123">
        <v>3476251.84</v>
      </c>
      <c r="Z27" s="122">
        <f>Y27/X27*100</f>
        <v>100</v>
      </c>
      <c r="AA27" s="122"/>
      <c r="AB27" s="122"/>
      <c r="AC27" s="122"/>
      <c r="AD27" s="111"/>
      <c r="AE27" s="111"/>
      <c r="AF27" s="111"/>
      <c r="AG27" s="123" t="s">
        <v>3</v>
      </c>
      <c r="AH27" s="123" t="s">
        <v>3</v>
      </c>
      <c r="AI27" s="123"/>
      <c r="AJ27" s="111" t="s">
        <v>3</v>
      </c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</row>
    <row r="28" spans="1:47" s="117" customFormat="1" ht="31.5" x14ac:dyDescent="0.25">
      <c r="A28" s="119">
        <v>19</v>
      </c>
      <c r="B28" s="120" t="s">
        <v>257</v>
      </c>
      <c r="C28" s="121">
        <f>I28+L28+O28</f>
        <v>1123684.4100000001</v>
      </c>
      <c r="D28" s="121">
        <f>J28+M28+P28</f>
        <v>1123684.4100000001</v>
      </c>
      <c r="E28" s="122">
        <f t="shared" si="2"/>
        <v>100</v>
      </c>
      <c r="F28" s="111" t="s">
        <v>3</v>
      </c>
      <c r="G28" s="111"/>
      <c r="H28" s="111"/>
      <c r="I28" s="123">
        <v>10000</v>
      </c>
      <c r="J28" s="123">
        <v>10000</v>
      </c>
      <c r="K28" s="122">
        <f t="shared" ref="K28" si="43">J28/I28*100</f>
        <v>100</v>
      </c>
      <c r="L28" s="123">
        <v>763211.4</v>
      </c>
      <c r="M28" s="123">
        <v>763211.4</v>
      </c>
      <c r="N28" s="122">
        <f t="shared" ref="N28" si="44">M28/L28*100</f>
        <v>100</v>
      </c>
      <c r="O28" s="124">
        <v>350473.01</v>
      </c>
      <c r="P28" s="124">
        <v>350473.01</v>
      </c>
      <c r="Q28" s="122">
        <f t="shared" si="37"/>
        <v>100</v>
      </c>
      <c r="R28" s="122"/>
      <c r="S28" s="122"/>
      <c r="T28" s="122"/>
      <c r="U28" s="111"/>
      <c r="V28" s="111"/>
      <c r="W28" s="111"/>
      <c r="X28" s="123"/>
      <c r="Y28" s="123"/>
      <c r="Z28" s="123"/>
      <c r="AA28" s="123"/>
      <c r="AB28" s="123"/>
      <c r="AC28" s="123"/>
      <c r="AD28" s="111"/>
      <c r="AE28" s="111"/>
      <c r="AF28" s="111"/>
      <c r="AG28" s="123" t="s">
        <v>3</v>
      </c>
      <c r="AH28" s="123" t="s">
        <v>3</v>
      </c>
      <c r="AI28" s="123"/>
      <c r="AJ28" s="111" t="s">
        <v>3</v>
      </c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</row>
    <row r="29" spans="1:47" s="117" customFormat="1" ht="39.75" customHeight="1" x14ac:dyDescent="0.25">
      <c r="A29" s="119">
        <v>20</v>
      </c>
      <c r="B29" s="120" t="s">
        <v>258</v>
      </c>
      <c r="C29" s="121">
        <f>I29+L29+O29+AS29</f>
        <v>1630830.52</v>
      </c>
      <c r="D29" s="121">
        <f>J29+M29+P29+AT29</f>
        <v>1630830.52</v>
      </c>
      <c r="E29" s="122">
        <f t="shared" si="2"/>
        <v>100</v>
      </c>
      <c r="F29" s="111" t="s">
        <v>3</v>
      </c>
      <c r="G29" s="111"/>
      <c r="H29" s="111"/>
      <c r="I29" s="123">
        <v>10000</v>
      </c>
      <c r="J29" s="123">
        <v>10000</v>
      </c>
      <c r="K29" s="122">
        <f t="shared" ref="K29" si="45">J29/I29*100</f>
        <v>100</v>
      </c>
      <c r="L29" s="123">
        <v>1063000</v>
      </c>
      <c r="M29" s="123">
        <v>1063000</v>
      </c>
      <c r="N29" s="122">
        <f t="shared" ref="N29" si="46">M29/L29*100</f>
        <v>100</v>
      </c>
      <c r="O29" s="124">
        <v>348623.01</v>
      </c>
      <c r="P29" s="124">
        <v>348623.01</v>
      </c>
      <c r="Q29" s="122">
        <f t="shared" si="37"/>
        <v>100</v>
      </c>
      <c r="R29" s="122"/>
      <c r="S29" s="122"/>
      <c r="T29" s="122"/>
      <c r="U29" s="111"/>
      <c r="V29" s="111"/>
      <c r="W29" s="111"/>
      <c r="X29" s="123"/>
      <c r="Y29" s="123"/>
      <c r="Z29" s="123"/>
      <c r="AA29" s="123"/>
      <c r="AB29" s="123"/>
      <c r="AC29" s="123"/>
      <c r="AD29" s="111"/>
      <c r="AE29" s="111"/>
      <c r="AF29" s="111"/>
      <c r="AG29" s="123" t="s">
        <v>3</v>
      </c>
      <c r="AH29" s="123" t="s">
        <v>3</v>
      </c>
      <c r="AI29" s="123"/>
      <c r="AJ29" s="111" t="s">
        <v>3</v>
      </c>
      <c r="AK29" s="111"/>
      <c r="AL29" s="111"/>
      <c r="AM29" s="111"/>
      <c r="AN29" s="111"/>
      <c r="AO29" s="111"/>
      <c r="AP29" s="111"/>
      <c r="AQ29" s="111"/>
      <c r="AR29" s="111"/>
      <c r="AS29" s="124">
        <v>209207.51</v>
      </c>
      <c r="AT29" s="124">
        <v>209207.51</v>
      </c>
      <c r="AU29" s="122">
        <f t="shared" ref="AU29:AU32" si="47">AT29/AS29*100</f>
        <v>100</v>
      </c>
    </row>
    <row r="30" spans="1:47" s="117" customFormat="1" ht="31.5" x14ac:dyDescent="0.25">
      <c r="A30" s="119">
        <v>21</v>
      </c>
      <c r="B30" s="120" t="s">
        <v>259</v>
      </c>
      <c r="C30" s="121">
        <f>O30+U30+AS30</f>
        <v>1082400.46</v>
      </c>
      <c r="D30" s="121">
        <f>P30+V30+AT30</f>
        <v>1082400.46</v>
      </c>
      <c r="E30" s="122">
        <f t="shared" si="2"/>
        <v>100</v>
      </c>
      <c r="F30" s="111"/>
      <c r="G30" s="111"/>
      <c r="H30" s="122"/>
      <c r="I30" s="123" t="s">
        <v>3</v>
      </c>
      <c r="J30" s="123" t="s">
        <v>3</v>
      </c>
      <c r="K30" s="123"/>
      <c r="L30" s="123"/>
      <c r="M30" s="123"/>
      <c r="N30" s="123"/>
      <c r="O30" s="124">
        <v>623103.68000000005</v>
      </c>
      <c r="P30" s="124">
        <v>623103.68000000005</v>
      </c>
      <c r="Q30" s="122">
        <f t="shared" si="37"/>
        <v>100</v>
      </c>
      <c r="R30" s="122"/>
      <c r="S30" s="122"/>
      <c r="T30" s="122"/>
      <c r="U30" s="123">
        <v>150000</v>
      </c>
      <c r="V30" s="123">
        <v>150000</v>
      </c>
      <c r="W30" s="122">
        <f t="shared" ref="W30" si="48">V30/U30*100</f>
        <v>100</v>
      </c>
      <c r="X30" s="123"/>
      <c r="Y30" s="123"/>
      <c r="Z30" s="123"/>
      <c r="AA30" s="123"/>
      <c r="AB30" s="123"/>
      <c r="AC30" s="123"/>
      <c r="AD30" s="111"/>
      <c r="AE30" s="111"/>
      <c r="AF30" s="122"/>
      <c r="AG30" s="123" t="s">
        <v>3</v>
      </c>
      <c r="AH30" s="123" t="s">
        <v>3</v>
      </c>
      <c r="AI30" s="123"/>
      <c r="AJ30" s="111" t="s">
        <v>3</v>
      </c>
      <c r="AK30" s="111"/>
      <c r="AL30" s="111"/>
      <c r="AM30" s="111"/>
      <c r="AN30" s="111"/>
      <c r="AO30" s="111"/>
      <c r="AP30" s="111"/>
      <c r="AQ30" s="111"/>
      <c r="AR30" s="111"/>
      <c r="AS30" s="124">
        <v>309296.78000000003</v>
      </c>
      <c r="AT30" s="124">
        <v>309296.78000000003</v>
      </c>
      <c r="AU30" s="122">
        <f t="shared" si="47"/>
        <v>100</v>
      </c>
    </row>
    <row r="31" spans="1:47" s="117" customFormat="1" ht="31.5" x14ac:dyDescent="0.25">
      <c r="A31" s="119">
        <v>22</v>
      </c>
      <c r="B31" s="120" t="s">
        <v>260</v>
      </c>
      <c r="C31" s="121">
        <f>I31+L31+O31+AS31</f>
        <v>1839730.09</v>
      </c>
      <c r="D31" s="121">
        <f>J31+M31+P31+AT31</f>
        <v>1839730.09</v>
      </c>
      <c r="E31" s="122">
        <f t="shared" si="2"/>
        <v>100</v>
      </c>
      <c r="F31" s="111" t="s">
        <v>3</v>
      </c>
      <c r="G31" s="111"/>
      <c r="H31" s="111"/>
      <c r="I31" s="123">
        <v>10000</v>
      </c>
      <c r="J31" s="123">
        <v>10000</v>
      </c>
      <c r="K31" s="122">
        <f t="shared" ref="K31" si="49">J31/I31*100</f>
        <v>100</v>
      </c>
      <c r="L31" s="123">
        <v>1179204.0900000001</v>
      </c>
      <c r="M31" s="123">
        <v>1179204.0900000001</v>
      </c>
      <c r="N31" s="122">
        <f t="shared" ref="N31" si="50">M31/L31*100</f>
        <v>100</v>
      </c>
      <c r="O31" s="124">
        <v>293540</v>
      </c>
      <c r="P31" s="124">
        <v>293540</v>
      </c>
      <c r="Q31" s="122">
        <f t="shared" si="37"/>
        <v>100</v>
      </c>
      <c r="R31" s="122"/>
      <c r="S31" s="122"/>
      <c r="T31" s="122"/>
      <c r="U31" s="111"/>
      <c r="V31" s="111"/>
      <c r="W31" s="111"/>
      <c r="X31" s="123"/>
      <c r="Y31" s="123"/>
      <c r="Z31" s="123"/>
      <c r="AA31" s="123"/>
      <c r="AB31" s="123"/>
      <c r="AC31" s="123"/>
      <c r="AD31" s="111"/>
      <c r="AE31" s="111"/>
      <c r="AF31" s="111"/>
      <c r="AG31" s="123" t="s">
        <v>3</v>
      </c>
      <c r="AH31" s="123" t="s">
        <v>3</v>
      </c>
      <c r="AI31" s="123"/>
      <c r="AJ31" s="111"/>
      <c r="AK31" s="111"/>
      <c r="AL31" s="122"/>
      <c r="AM31" s="122"/>
      <c r="AN31" s="122"/>
      <c r="AO31" s="122"/>
      <c r="AP31" s="122"/>
      <c r="AQ31" s="122"/>
      <c r="AR31" s="122"/>
      <c r="AS31" s="124">
        <v>356986</v>
      </c>
      <c r="AT31" s="124">
        <v>356986</v>
      </c>
      <c r="AU31" s="122">
        <f t="shared" si="47"/>
        <v>100</v>
      </c>
    </row>
    <row r="32" spans="1:47" s="117" customFormat="1" ht="33.75" customHeight="1" x14ac:dyDescent="0.25">
      <c r="A32" s="119">
        <v>23</v>
      </c>
      <c r="B32" s="120" t="s">
        <v>261</v>
      </c>
      <c r="C32" s="121">
        <f>F32+I32+O32+X32+AD32+AS32</f>
        <v>2346581.06</v>
      </c>
      <c r="D32" s="121">
        <f>G32+J32+P32+Y32+AE32+AT32</f>
        <v>2346581.06</v>
      </c>
      <c r="E32" s="122">
        <f t="shared" si="2"/>
        <v>100</v>
      </c>
      <c r="F32" s="111">
        <v>500000</v>
      </c>
      <c r="G32" s="111">
        <v>500000</v>
      </c>
      <c r="H32" s="122">
        <f t="shared" ref="H32:H33" si="51">G32/F32*100</f>
        <v>100</v>
      </c>
      <c r="I32" s="123">
        <v>10000</v>
      </c>
      <c r="J32" s="123">
        <v>10000</v>
      </c>
      <c r="K32" s="122">
        <f t="shared" ref="K32" si="52">J32/I32*100</f>
        <v>100</v>
      </c>
      <c r="L32" s="123" t="s">
        <v>3</v>
      </c>
      <c r="M32" s="123" t="s">
        <v>3</v>
      </c>
      <c r="N32" s="123"/>
      <c r="O32" s="124">
        <v>325866.06</v>
      </c>
      <c r="P32" s="124">
        <v>325866.06</v>
      </c>
      <c r="Q32" s="122">
        <f t="shared" si="37"/>
        <v>100</v>
      </c>
      <c r="R32" s="122"/>
      <c r="S32" s="122"/>
      <c r="T32" s="122"/>
      <c r="U32" s="111"/>
      <c r="V32" s="111"/>
      <c r="W32" s="111"/>
      <c r="X32" s="123">
        <v>999815</v>
      </c>
      <c r="Y32" s="123">
        <v>999815</v>
      </c>
      <c r="Z32" s="122">
        <f>Y32/X32*100</f>
        <v>100</v>
      </c>
      <c r="AA32" s="122"/>
      <c r="AB32" s="122"/>
      <c r="AC32" s="122"/>
      <c r="AD32" s="111">
        <v>150000</v>
      </c>
      <c r="AE32" s="111">
        <v>150000</v>
      </c>
      <c r="AF32" s="122">
        <f t="shared" ref="AF32:AF34" si="53">AE32/AD32*100</f>
        <v>100</v>
      </c>
      <c r="AG32" s="123" t="s">
        <v>3</v>
      </c>
      <c r="AH32" s="123" t="s">
        <v>3</v>
      </c>
      <c r="AI32" s="123"/>
      <c r="AJ32" s="111" t="s">
        <v>3</v>
      </c>
      <c r="AK32" s="111"/>
      <c r="AL32" s="111"/>
      <c r="AM32" s="111"/>
      <c r="AN32" s="111"/>
      <c r="AO32" s="111"/>
      <c r="AP32" s="111"/>
      <c r="AQ32" s="111"/>
      <c r="AR32" s="111"/>
      <c r="AS32" s="124">
        <v>360900</v>
      </c>
      <c r="AT32" s="124">
        <v>360900</v>
      </c>
      <c r="AU32" s="122">
        <f t="shared" si="47"/>
        <v>100</v>
      </c>
    </row>
    <row r="33" spans="1:47" s="117" customFormat="1" ht="31.5" x14ac:dyDescent="0.25">
      <c r="A33" s="119">
        <v>24</v>
      </c>
      <c r="B33" s="120" t="s">
        <v>262</v>
      </c>
      <c r="C33" s="121">
        <f>F33+AS33</f>
        <v>1034378</v>
      </c>
      <c r="D33" s="121">
        <f>G33+AT33</f>
        <v>1034378</v>
      </c>
      <c r="E33" s="122">
        <f t="shared" si="2"/>
        <v>100</v>
      </c>
      <c r="F33" s="111">
        <v>800000</v>
      </c>
      <c r="G33" s="111">
        <v>800000</v>
      </c>
      <c r="H33" s="122">
        <f t="shared" si="51"/>
        <v>100</v>
      </c>
      <c r="I33" s="123" t="s">
        <v>3</v>
      </c>
      <c r="J33" s="123" t="s">
        <v>3</v>
      </c>
      <c r="K33" s="123"/>
      <c r="L33" s="123" t="s">
        <v>3</v>
      </c>
      <c r="M33" s="123" t="s">
        <v>3</v>
      </c>
      <c r="N33" s="123"/>
      <c r="O33" s="123" t="s">
        <v>3</v>
      </c>
      <c r="P33" s="123" t="s">
        <v>3</v>
      </c>
      <c r="Q33" s="123"/>
      <c r="R33" s="123"/>
      <c r="S33" s="123"/>
      <c r="T33" s="123"/>
      <c r="U33" s="111"/>
      <c r="V33" s="111"/>
      <c r="W33" s="111"/>
      <c r="X33" s="123"/>
      <c r="Y33" s="123"/>
      <c r="Z33" s="123"/>
      <c r="AA33" s="123"/>
      <c r="AB33" s="123"/>
      <c r="AC33" s="123"/>
      <c r="AD33" s="111" t="s">
        <v>3</v>
      </c>
      <c r="AE33" s="111" t="s">
        <v>3</v>
      </c>
      <c r="AF33" s="111"/>
      <c r="AG33" s="123"/>
      <c r="AH33" s="123"/>
      <c r="AI33" s="122"/>
      <c r="AJ33" s="111" t="s">
        <v>3</v>
      </c>
      <c r="AK33" s="111"/>
      <c r="AL33" s="111"/>
      <c r="AM33" s="111"/>
      <c r="AN33" s="111"/>
      <c r="AO33" s="111"/>
      <c r="AP33" s="111"/>
      <c r="AQ33" s="111"/>
      <c r="AR33" s="111"/>
      <c r="AS33" s="111">
        <v>234378</v>
      </c>
      <c r="AT33" s="111">
        <v>234378</v>
      </c>
      <c r="AU33" s="122">
        <f t="shared" ref="AU33:AU34" si="54">AT33/AS33*100</f>
        <v>100</v>
      </c>
    </row>
    <row r="34" spans="1:47" s="130" customFormat="1" ht="15.75" x14ac:dyDescent="0.25">
      <c r="A34" s="172" t="s">
        <v>201</v>
      </c>
      <c r="B34" s="172"/>
      <c r="C34" s="126">
        <f>SUM(C10:C33)</f>
        <v>40826964.030000009</v>
      </c>
      <c r="D34" s="126">
        <f>SUM(D10:D33)</f>
        <v>40826964.030000009</v>
      </c>
      <c r="E34" s="127">
        <f t="shared" si="2"/>
        <v>100</v>
      </c>
      <c r="F34" s="128">
        <f>SUM(F22:F33)</f>
        <v>1600000</v>
      </c>
      <c r="G34" s="128">
        <f>SUM(G22:G33)</f>
        <v>1600000</v>
      </c>
      <c r="H34" s="127">
        <f t="shared" ref="H34" si="55">G34/F34*100</f>
        <v>100</v>
      </c>
      <c r="I34" s="129">
        <f>SUM(I10:I33)</f>
        <v>190000</v>
      </c>
      <c r="J34" s="129">
        <f>SUM(J10:J33)</f>
        <v>190000</v>
      </c>
      <c r="K34" s="127">
        <f t="shared" ref="K34" si="56">J34/I34*100</f>
        <v>100</v>
      </c>
      <c r="L34" s="129">
        <f>SUM(L14:L33)</f>
        <v>3471733.2</v>
      </c>
      <c r="M34" s="129">
        <f>SUM(M14:M33)</f>
        <v>3471733.2</v>
      </c>
      <c r="N34" s="127">
        <f t="shared" ref="N34" si="57">M34/L34*100</f>
        <v>100</v>
      </c>
      <c r="O34" s="129">
        <f>SUM(O10:O33)</f>
        <v>10638737.119999999</v>
      </c>
      <c r="P34" s="129">
        <f>SUM(P10:P33)</f>
        <v>10638737.119999999</v>
      </c>
      <c r="Q34" s="127">
        <f t="shared" si="37"/>
        <v>100</v>
      </c>
      <c r="R34" s="127">
        <f>SUM(R10:R33)</f>
        <v>590000</v>
      </c>
      <c r="S34" s="127">
        <f>SUM(S10:S33)</f>
        <v>590000</v>
      </c>
      <c r="T34" s="127">
        <f t="shared" ref="T34" si="58">S34/R34*100</f>
        <v>100</v>
      </c>
      <c r="U34" s="128">
        <f>SUM(U10:U33)</f>
        <v>3875352.3899999997</v>
      </c>
      <c r="V34" s="128">
        <f>SUM(V10:V33)</f>
        <v>3875352.3899999997</v>
      </c>
      <c r="W34" s="127">
        <f t="shared" ref="W34" si="59">V34/U34*100</f>
        <v>100</v>
      </c>
      <c r="X34" s="129">
        <f>SUM(X10:X33)</f>
        <v>7623815.46</v>
      </c>
      <c r="Y34" s="129">
        <f>SUM(Y10:Y33)</f>
        <v>7623815.46</v>
      </c>
      <c r="Z34" s="127">
        <f t="shared" ref="Z34" si="60">Y34/X34*100</f>
        <v>100</v>
      </c>
      <c r="AA34" s="127">
        <f>SUM(AA10:AA33)</f>
        <v>844647.61</v>
      </c>
      <c r="AB34" s="127">
        <f>SUM(AB10:AB33)</f>
        <v>844647.61</v>
      </c>
      <c r="AC34" s="127">
        <f t="shared" ref="AC34" si="61">AB34/AA34*100</f>
        <v>100</v>
      </c>
      <c r="AD34" s="128">
        <f>SUM(AD10:AD33)</f>
        <v>676967</v>
      </c>
      <c r="AE34" s="128">
        <f>SUM(AE10:AE33)</f>
        <v>676967</v>
      </c>
      <c r="AF34" s="127">
        <f t="shared" si="53"/>
        <v>100</v>
      </c>
      <c r="AG34" s="129">
        <f>SUM(AG15:AG33)</f>
        <v>2033723.06</v>
      </c>
      <c r="AH34" s="129">
        <f>SUM(AH15:AH33)</f>
        <v>2033723.06</v>
      </c>
      <c r="AI34" s="127">
        <f t="shared" ref="AI34" si="62">AH34/AG34*100</f>
        <v>100</v>
      </c>
      <c r="AJ34" s="128">
        <f>SUM(AJ23:AJ33)</f>
        <v>1200698.6100000001</v>
      </c>
      <c r="AK34" s="128">
        <f>SUM(AK23:AK33)</f>
        <v>1200698.6100000001</v>
      </c>
      <c r="AL34" s="127">
        <f t="shared" ref="AL34" si="63">AK34/AJ34*100</f>
        <v>100</v>
      </c>
      <c r="AM34" s="127">
        <f>SUM(AM10:AM33)</f>
        <v>3500000</v>
      </c>
      <c r="AN34" s="127">
        <f>SUM(AN10:AN33)</f>
        <v>3500000</v>
      </c>
      <c r="AO34" s="127">
        <f t="shared" ref="AO34" si="64">AN34/AM34*100</f>
        <v>100</v>
      </c>
      <c r="AP34" s="127">
        <f>SUM(AP20:AP33)</f>
        <v>231400</v>
      </c>
      <c r="AQ34" s="127">
        <f>SUM(AQ20:AQ33)</f>
        <v>231400</v>
      </c>
      <c r="AR34" s="127">
        <f>SUM(AR20:AR33)</f>
        <v>100</v>
      </c>
      <c r="AS34" s="127">
        <f>SUM(AS10:AS33)</f>
        <v>4349889.58</v>
      </c>
      <c r="AT34" s="127">
        <f>SUM(AT10:AT33)</f>
        <v>4349889.58</v>
      </c>
      <c r="AU34" s="127">
        <f t="shared" si="54"/>
        <v>100</v>
      </c>
    </row>
    <row r="35" spans="1:47" x14ac:dyDescent="0.3">
      <c r="O35" s="131"/>
      <c r="P35" s="131"/>
      <c r="Q35" s="132"/>
      <c r="AJ35" s="133"/>
    </row>
  </sheetData>
  <mergeCells count="21">
    <mergeCell ref="AS8:AU8"/>
    <mergeCell ref="X8:Z8"/>
    <mergeCell ref="AD8:AF8"/>
    <mergeCell ref="AG8:AI8"/>
    <mergeCell ref="AJ8:AL8"/>
    <mergeCell ref="AP8:AR8"/>
    <mergeCell ref="AM8:AO8"/>
    <mergeCell ref="AA8:AC8"/>
    <mergeCell ref="AK1:AU1"/>
    <mergeCell ref="AK2:AU2"/>
    <mergeCell ref="AK3:AU3"/>
    <mergeCell ref="A5:AU6"/>
    <mergeCell ref="AK4:AU4"/>
    <mergeCell ref="L8:N8"/>
    <mergeCell ref="O8:Q8"/>
    <mergeCell ref="U8:W8"/>
    <mergeCell ref="A34:B34"/>
    <mergeCell ref="C8:E8"/>
    <mergeCell ref="F8:H8"/>
    <mergeCell ref="I8:K8"/>
    <mergeCell ref="R8:T8"/>
  </mergeCells>
  <printOptions horizontalCentered="1"/>
  <pageMargins left="0.19685039370078741" right="0.19685039370078741" top="0.78740157480314965" bottom="0.39370078740157483" header="0.51181102362204722" footer="0.51181102362204722"/>
  <pageSetup paperSize="9" scale="3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Прил. 3</vt:lpstr>
      <vt:lpstr>Прил 5</vt:lpstr>
      <vt:lpstr>Прил.6 Рез. фонд</vt:lpstr>
      <vt:lpstr>выравнивание Прил 7.</vt:lpstr>
      <vt:lpstr>Прил 8. (Иные МБТ)</vt:lpstr>
      <vt:lpstr>'Прил 5'!Заголовки_для_печати</vt:lpstr>
      <vt:lpstr>'Прил.6 Рез. фонд'!Заголовки_для_печати</vt:lpstr>
      <vt:lpstr>'выравнивание Прил 7.'!Область_печати</vt:lpstr>
      <vt:lpstr>'Прил 5'!Область_печати</vt:lpstr>
      <vt:lpstr>'Прил.6 Рез. фонд'!Область_печати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Omr-PC</cp:lastModifiedBy>
  <cp:lastPrinted>2023-04-20T03:21:19Z</cp:lastPrinted>
  <dcterms:created xsi:type="dcterms:W3CDTF">2019-04-11T12:03:42Z</dcterms:created>
  <dcterms:modified xsi:type="dcterms:W3CDTF">2024-04-24T09:05:09Z</dcterms:modified>
</cp:coreProperties>
</file>